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1664" documentId="8_{4A2D01D9-03A6-4520-B2CF-E3F761BB42FD}" xr6:coauthVersionLast="47" xr6:coauthVersionMax="47" xr10:uidLastSave="{5C9743FC-43E8-4578-ADBA-B471B6AFA24C}"/>
  <bookViews>
    <workbookView xWindow="-120" yWindow="-120" windowWidth="29040" windowHeight="15840" xr2:uid="{C12B2A7A-9CB8-4C5C-BFDD-B89FBF7AAFEB}"/>
  </bookViews>
  <sheets>
    <sheet name="PV" sheetId="2" r:id="rId1"/>
    <sheet name="NPer" sheetId="3" r:id="rId2"/>
    <sheet name="PMT a spo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3" l="1"/>
  <c r="D62" i="3"/>
  <c r="I62" i="3" s="1"/>
  <c r="I65" i="3" s="1"/>
  <c r="L65" i="3" s="1"/>
  <c r="D42" i="3"/>
  <c r="D44" i="3" s="1"/>
  <c r="D51" i="3"/>
  <c r="L63" i="3"/>
  <c r="C67" i="3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C1048" i="3" s="1"/>
  <c r="C1049" i="3" s="1"/>
  <c r="C1050" i="3" s="1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C1181" i="3" s="1"/>
  <c r="C1182" i="3" s="1"/>
  <c r="C1183" i="3" s="1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201" i="3" s="1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C1219" i="3" s="1"/>
  <c r="C1220" i="3" s="1"/>
  <c r="C1221" i="3" s="1"/>
  <c r="C1222" i="3" s="1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C1275" i="3" s="1"/>
  <c r="C1276" i="3" s="1"/>
  <c r="C1277" i="3" s="1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94" i="3" s="1"/>
  <c r="C1295" i="3" s="1"/>
  <c r="C1296" i="3" s="1"/>
  <c r="C1297" i="3" s="1"/>
  <c r="C1298" i="3" s="1"/>
  <c r="C1299" i="3" s="1"/>
  <c r="C1300" i="3" s="1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311" i="3" s="1"/>
  <c r="C1312" i="3" s="1"/>
  <c r="C1313" i="3" s="1"/>
  <c r="C1314" i="3" s="1"/>
  <c r="C1315" i="3" s="1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C1333" i="3" s="1"/>
  <c r="C1334" i="3" s="1"/>
  <c r="C1335" i="3" s="1"/>
  <c r="C1336" i="3" s="1"/>
  <c r="C1337" i="3" s="1"/>
  <c r="C1338" i="3" s="1"/>
  <c r="C1339" i="3" s="1"/>
  <c r="C1340" i="3" s="1"/>
  <c r="C1341" i="3" s="1"/>
  <c r="C1342" i="3" s="1"/>
  <c r="C1343" i="3" s="1"/>
  <c r="C1344" i="3" s="1"/>
  <c r="C1345" i="3" s="1"/>
  <c r="C1346" i="3" s="1"/>
  <c r="C1347" i="3" s="1"/>
  <c r="C1348" i="3" s="1"/>
  <c r="C1349" i="3" s="1"/>
  <c r="C1350" i="3" s="1"/>
  <c r="C1351" i="3" s="1"/>
  <c r="C1352" i="3" s="1"/>
  <c r="C1353" i="3" s="1"/>
  <c r="C1354" i="3" s="1"/>
  <c r="C1355" i="3" s="1"/>
  <c r="C1356" i="3" s="1"/>
  <c r="C1357" i="3" s="1"/>
  <c r="C1358" i="3" s="1"/>
  <c r="C1359" i="3" s="1"/>
  <c r="C1360" i="3" s="1"/>
  <c r="C1361" i="3" s="1"/>
  <c r="C1362" i="3" s="1"/>
  <c r="C1363" i="3" s="1"/>
  <c r="C1364" i="3" s="1"/>
  <c r="C1365" i="3" s="1"/>
  <c r="C1366" i="3" s="1"/>
  <c r="C1367" i="3" s="1"/>
  <c r="C1368" i="3" s="1"/>
  <c r="C1369" i="3" s="1"/>
  <c r="C1370" i="3" s="1"/>
  <c r="C1371" i="3" s="1"/>
  <c r="C1372" i="3" s="1"/>
  <c r="C1373" i="3" s="1"/>
  <c r="C1374" i="3" s="1"/>
  <c r="C1375" i="3" s="1"/>
  <c r="C1376" i="3" s="1"/>
  <c r="C1377" i="3" s="1"/>
  <c r="C1378" i="3" s="1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C1389" i="3" s="1"/>
  <c r="C1390" i="3" s="1"/>
  <c r="C1391" i="3" s="1"/>
  <c r="C1392" i="3" s="1"/>
  <c r="C1393" i="3" s="1"/>
  <c r="C1394" i="3" s="1"/>
  <c r="C1395" i="3" s="1"/>
  <c r="C1396" i="3" s="1"/>
  <c r="C1397" i="3" s="1"/>
  <c r="C1398" i="3" s="1"/>
  <c r="C1399" i="3" s="1"/>
  <c r="C1400" i="3" s="1"/>
  <c r="C1401" i="3" s="1"/>
  <c r="C1402" i="3" s="1"/>
  <c r="C1403" i="3" s="1"/>
  <c r="C1404" i="3" s="1"/>
  <c r="C1405" i="3" s="1"/>
  <c r="C1406" i="3" s="1"/>
  <c r="C1407" i="3" s="1"/>
  <c r="C1408" i="3" s="1"/>
  <c r="C1409" i="3" s="1"/>
  <c r="C1410" i="3" s="1"/>
  <c r="C1411" i="3" s="1"/>
  <c r="C1412" i="3" s="1"/>
  <c r="C1413" i="3" s="1"/>
  <c r="C1414" i="3" s="1"/>
  <c r="C1415" i="3" s="1"/>
  <c r="C1416" i="3" s="1"/>
  <c r="C1417" i="3" s="1"/>
  <c r="C1418" i="3" s="1"/>
  <c r="C1419" i="3" s="1"/>
  <c r="C1420" i="3" s="1"/>
  <c r="C1421" i="3" s="1"/>
  <c r="C1422" i="3" s="1"/>
  <c r="C1423" i="3" s="1"/>
  <c r="C1424" i="3" s="1"/>
  <c r="C1425" i="3" s="1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C1436" i="3" s="1"/>
  <c r="C1437" i="3" s="1"/>
  <c r="C1438" i="3" s="1"/>
  <c r="C1439" i="3" s="1"/>
  <c r="C1440" i="3" s="1"/>
  <c r="C1441" i="3" s="1"/>
  <c r="C1442" i="3" s="1"/>
  <c r="C1443" i="3" s="1"/>
  <c r="C1444" i="3" s="1"/>
  <c r="C1445" i="3" s="1"/>
  <c r="C1446" i="3" s="1"/>
  <c r="C1447" i="3" s="1"/>
  <c r="C1448" i="3" s="1"/>
  <c r="C1449" i="3" s="1"/>
  <c r="C1450" i="3" s="1"/>
  <c r="C1451" i="3" s="1"/>
  <c r="C1452" i="3" s="1"/>
  <c r="C1453" i="3" s="1"/>
  <c r="C1454" i="3" s="1"/>
  <c r="C1455" i="3" s="1"/>
  <c r="C1456" i="3" s="1"/>
  <c r="C1457" i="3" s="1"/>
  <c r="C1458" i="3" s="1"/>
  <c r="C1459" i="3" s="1"/>
  <c r="C1460" i="3" s="1"/>
  <c r="C1461" i="3" s="1"/>
  <c r="C1462" i="3" s="1"/>
  <c r="C1463" i="3" s="1"/>
  <c r="C1464" i="3" s="1"/>
  <c r="C1465" i="3" s="1"/>
  <c r="C1466" i="3" s="1"/>
  <c r="C1467" i="3" s="1"/>
  <c r="C1468" i="3" s="1"/>
  <c r="C1469" i="3" s="1"/>
  <c r="C1470" i="3" s="1"/>
  <c r="C1471" i="3" s="1"/>
  <c r="C1472" i="3" s="1"/>
  <c r="C1473" i="3" s="1"/>
  <c r="C1474" i="3" s="1"/>
  <c r="C1475" i="3" s="1"/>
  <c r="C1476" i="3" s="1"/>
  <c r="C1477" i="3" s="1"/>
  <c r="C1478" i="3" s="1"/>
  <c r="C1479" i="3" s="1"/>
  <c r="C1480" i="3" s="1"/>
  <c r="C1481" i="3" s="1"/>
  <c r="C1482" i="3" s="1"/>
  <c r="C1483" i="3" s="1"/>
  <c r="C1484" i="3" s="1"/>
  <c r="C1485" i="3" s="1"/>
  <c r="C1486" i="3" s="1"/>
  <c r="C1487" i="3" s="1"/>
  <c r="C1488" i="3" s="1"/>
  <c r="C1489" i="3" s="1"/>
  <c r="C1490" i="3" s="1"/>
  <c r="C1491" i="3" s="1"/>
  <c r="C1492" i="3" s="1"/>
  <c r="C1493" i="3" s="1"/>
  <c r="C1494" i="3" s="1"/>
  <c r="C1495" i="3" s="1"/>
  <c r="C1496" i="3" s="1"/>
  <c r="C1497" i="3" s="1"/>
  <c r="C1498" i="3" s="1"/>
  <c r="C1499" i="3" s="1"/>
  <c r="C1500" i="3" s="1"/>
  <c r="C1501" i="3" s="1"/>
  <c r="C1502" i="3" s="1"/>
  <c r="C1503" i="3" s="1"/>
  <c r="C1504" i="3" s="1"/>
  <c r="C1505" i="3" s="1"/>
  <c r="C1506" i="3" s="1"/>
  <c r="C1507" i="3" s="1"/>
  <c r="C1508" i="3" s="1"/>
  <c r="C1509" i="3" s="1"/>
  <c r="C1510" i="3" s="1"/>
  <c r="C1511" i="3" s="1"/>
  <c r="C1512" i="3" s="1"/>
  <c r="C1513" i="3" s="1"/>
  <c r="C1514" i="3" s="1"/>
  <c r="C1515" i="3" s="1"/>
  <c r="C1516" i="3" s="1"/>
  <c r="C1517" i="3" s="1"/>
  <c r="C1518" i="3" s="1"/>
  <c r="C1519" i="3" s="1"/>
  <c r="C1520" i="3" s="1"/>
  <c r="C1521" i="3" s="1"/>
  <c r="C1522" i="3" s="1"/>
  <c r="C1523" i="3" s="1"/>
  <c r="C1524" i="3" s="1"/>
  <c r="C1525" i="3" s="1"/>
  <c r="C1526" i="3" s="1"/>
  <c r="C1527" i="3" s="1"/>
  <c r="C1528" i="3" s="1"/>
  <c r="C1529" i="3" s="1"/>
  <c r="C1530" i="3" s="1"/>
  <c r="C1531" i="3" s="1"/>
  <c r="C1532" i="3" s="1"/>
  <c r="C1533" i="3" s="1"/>
  <c r="C1534" i="3" s="1"/>
  <c r="C1535" i="3" s="1"/>
  <c r="C1536" i="3" s="1"/>
  <c r="C1537" i="3" s="1"/>
  <c r="C1538" i="3" s="1"/>
  <c r="C1539" i="3" s="1"/>
  <c r="C1540" i="3" s="1"/>
  <c r="C1541" i="3" s="1"/>
  <c r="C1542" i="3" s="1"/>
  <c r="C1543" i="3" s="1"/>
  <c r="C1544" i="3" s="1"/>
  <c r="C1545" i="3" s="1"/>
  <c r="C1546" i="3" s="1"/>
  <c r="C1547" i="3" s="1"/>
  <c r="C1548" i="3" s="1"/>
  <c r="C1549" i="3" s="1"/>
  <c r="C1550" i="3" s="1"/>
  <c r="C1551" i="3" s="1"/>
  <c r="C1552" i="3" s="1"/>
  <c r="C1553" i="3" s="1"/>
  <c r="C1554" i="3" s="1"/>
  <c r="C1555" i="3" s="1"/>
  <c r="C1556" i="3" s="1"/>
  <c r="C1557" i="3" s="1"/>
  <c r="C1558" i="3" s="1"/>
  <c r="C1559" i="3" s="1"/>
  <c r="C1560" i="3" s="1"/>
  <c r="C1561" i="3" s="1"/>
  <c r="C1562" i="3" s="1"/>
  <c r="C1563" i="3" s="1"/>
  <c r="C1564" i="3" s="1"/>
  <c r="C1565" i="3" s="1"/>
  <c r="C1566" i="3" s="1"/>
  <c r="C1567" i="3" s="1"/>
  <c r="C1568" i="3" s="1"/>
  <c r="C1569" i="3" s="1"/>
  <c r="C1570" i="3" s="1"/>
  <c r="C1571" i="3" s="1"/>
  <c r="C1572" i="3" s="1"/>
  <c r="C1573" i="3" s="1"/>
  <c r="C1574" i="3" s="1"/>
  <c r="C1575" i="3" s="1"/>
  <c r="C1576" i="3" s="1"/>
  <c r="C1577" i="3" s="1"/>
  <c r="C1578" i="3" s="1"/>
  <c r="C1579" i="3" s="1"/>
  <c r="C1580" i="3" s="1"/>
  <c r="C1581" i="3" s="1"/>
  <c r="C1582" i="3" s="1"/>
  <c r="C1583" i="3" s="1"/>
  <c r="C1584" i="3" s="1"/>
  <c r="C1585" i="3" s="1"/>
  <c r="C1586" i="3" s="1"/>
  <c r="C1587" i="3" s="1"/>
  <c r="C1588" i="3" s="1"/>
  <c r="C1589" i="3" s="1"/>
  <c r="C1590" i="3" s="1"/>
  <c r="C1591" i="3" s="1"/>
  <c r="C1592" i="3" s="1"/>
  <c r="C1593" i="3" s="1"/>
  <c r="C1594" i="3" s="1"/>
  <c r="C1595" i="3" s="1"/>
  <c r="C1596" i="3" s="1"/>
  <c r="C1597" i="3" s="1"/>
  <c r="C1598" i="3" s="1"/>
  <c r="C1599" i="3" s="1"/>
  <c r="C1600" i="3" s="1"/>
  <c r="C1601" i="3" s="1"/>
  <c r="C1602" i="3" s="1"/>
  <c r="C1603" i="3" s="1"/>
  <c r="C1604" i="3" s="1"/>
  <c r="C1605" i="3" s="1"/>
  <c r="C1606" i="3" s="1"/>
  <c r="C1607" i="3" s="1"/>
  <c r="C1608" i="3" s="1"/>
  <c r="C1609" i="3" s="1"/>
  <c r="C1610" i="3" s="1"/>
  <c r="C1611" i="3" s="1"/>
  <c r="C1612" i="3" s="1"/>
  <c r="C1613" i="3" s="1"/>
  <c r="C1614" i="3" s="1"/>
  <c r="C1615" i="3" s="1"/>
  <c r="C1616" i="3" s="1"/>
  <c r="C1617" i="3" s="1"/>
  <c r="C1618" i="3" s="1"/>
  <c r="C1619" i="3" s="1"/>
  <c r="C1620" i="3" s="1"/>
  <c r="C1621" i="3" s="1"/>
  <c r="C1622" i="3" s="1"/>
  <c r="C1623" i="3" s="1"/>
  <c r="C1624" i="3" s="1"/>
  <c r="C1625" i="3" s="1"/>
  <c r="C1626" i="3" s="1"/>
  <c r="C1627" i="3" s="1"/>
  <c r="C1628" i="3" s="1"/>
  <c r="C1629" i="3" s="1"/>
  <c r="C1630" i="3" s="1"/>
  <c r="C1631" i="3" s="1"/>
  <c r="C1632" i="3" s="1"/>
  <c r="C1633" i="3" s="1"/>
  <c r="C1634" i="3" s="1"/>
  <c r="C1635" i="3" s="1"/>
  <c r="C1636" i="3" s="1"/>
  <c r="C1637" i="3" s="1"/>
  <c r="C1638" i="3" s="1"/>
  <c r="C1639" i="3" s="1"/>
  <c r="C1640" i="3" s="1"/>
  <c r="C1641" i="3" s="1"/>
  <c r="C1642" i="3" s="1"/>
  <c r="C1643" i="3" s="1"/>
  <c r="C1644" i="3" s="1"/>
  <c r="C1645" i="3" s="1"/>
  <c r="C1646" i="3" s="1"/>
  <c r="C1647" i="3" s="1"/>
  <c r="C1648" i="3" s="1"/>
  <c r="C1649" i="3" s="1"/>
  <c r="C1650" i="3" s="1"/>
  <c r="C1651" i="3" s="1"/>
  <c r="C1652" i="3" s="1"/>
  <c r="C1653" i="3" s="1"/>
  <c r="C1654" i="3" s="1"/>
  <c r="C1655" i="3" s="1"/>
  <c r="C1656" i="3" s="1"/>
  <c r="C1657" i="3" s="1"/>
  <c r="C1658" i="3" s="1"/>
  <c r="C1659" i="3" s="1"/>
  <c r="C1660" i="3" s="1"/>
  <c r="C1661" i="3" s="1"/>
  <c r="C1662" i="3" s="1"/>
  <c r="C1663" i="3" s="1"/>
  <c r="C1664" i="3" s="1"/>
  <c r="C1665" i="3" s="1"/>
  <c r="C1666" i="3" s="1"/>
  <c r="C1667" i="3" s="1"/>
  <c r="C1668" i="3" s="1"/>
  <c r="C1669" i="3" s="1"/>
  <c r="C1670" i="3" s="1"/>
  <c r="C1671" i="3" s="1"/>
  <c r="C1672" i="3" s="1"/>
  <c r="C1673" i="3" s="1"/>
  <c r="C1674" i="3" s="1"/>
  <c r="C1675" i="3" s="1"/>
  <c r="C1676" i="3" s="1"/>
  <c r="C1677" i="3" s="1"/>
  <c r="C1678" i="3" s="1"/>
  <c r="C1679" i="3" s="1"/>
  <c r="C1680" i="3" s="1"/>
  <c r="C1681" i="3" s="1"/>
  <c r="C1682" i="3" s="1"/>
  <c r="C1683" i="3" s="1"/>
  <c r="C1684" i="3" s="1"/>
  <c r="C1685" i="3" s="1"/>
  <c r="C1686" i="3" s="1"/>
  <c r="C1687" i="3" s="1"/>
  <c r="C1688" i="3" s="1"/>
  <c r="C1689" i="3" s="1"/>
  <c r="C1690" i="3" s="1"/>
  <c r="C1691" i="3" s="1"/>
  <c r="C1692" i="3" s="1"/>
  <c r="C1693" i="3" s="1"/>
  <c r="C1694" i="3" s="1"/>
  <c r="C1695" i="3" s="1"/>
  <c r="C1696" i="3" s="1"/>
  <c r="C1697" i="3" s="1"/>
  <c r="C1698" i="3" s="1"/>
  <c r="C1699" i="3" s="1"/>
  <c r="C1700" i="3" s="1"/>
  <c r="C1701" i="3" s="1"/>
  <c r="C1702" i="3" s="1"/>
  <c r="C1703" i="3" s="1"/>
  <c r="C1704" i="3" s="1"/>
  <c r="C1705" i="3" s="1"/>
  <c r="C1706" i="3" s="1"/>
  <c r="C1707" i="3" s="1"/>
  <c r="C1708" i="3" s="1"/>
  <c r="C1709" i="3" s="1"/>
  <c r="C1710" i="3" s="1"/>
  <c r="C1711" i="3" s="1"/>
  <c r="C1712" i="3" s="1"/>
  <c r="C1713" i="3" s="1"/>
  <c r="C1714" i="3" s="1"/>
  <c r="C1715" i="3" s="1"/>
  <c r="C1716" i="3" s="1"/>
  <c r="C1717" i="3" s="1"/>
  <c r="C1718" i="3" s="1"/>
  <c r="C1719" i="3" s="1"/>
  <c r="C1720" i="3" s="1"/>
  <c r="C1721" i="3" s="1"/>
  <c r="C1722" i="3" s="1"/>
  <c r="C1723" i="3" s="1"/>
  <c r="C1724" i="3" s="1"/>
  <c r="C1725" i="3" s="1"/>
  <c r="C1726" i="3" s="1"/>
  <c r="C1727" i="3" s="1"/>
  <c r="C1728" i="3" s="1"/>
  <c r="C1729" i="3" s="1"/>
  <c r="C1730" i="3" s="1"/>
  <c r="C1731" i="3" s="1"/>
  <c r="C1732" i="3" s="1"/>
  <c r="C1733" i="3" s="1"/>
  <c r="C1734" i="3" s="1"/>
  <c r="C1735" i="3" s="1"/>
  <c r="C1736" i="3" s="1"/>
  <c r="C1737" i="3" s="1"/>
  <c r="C1738" i="3" s="1"/>
  <c r="C1739" i="3" s="1"/>
  <c r="C1740" i="3" s="1"/>
  <c r="C1741" i="3" s="1"/>
  <c r="C1742" i="3" s="1"/>
  <c r="C1743" i="3" s="1"/>
  <c r="C1744" i="3" s="1"/>
  <c r="C1745" i="3" s="1"/>
  <c r="C1746" i="3" s="1"/>
  <c r="C1747" i="3" s="1"/>
  <c r="C1748" i="3" s="1"/>
  <c r="C1749" i="3" s="1"/>
  <c r="C1750" i="3" s="1"/>
  <c r="C1751" i="3" s="1"/>
  <c r="C1752" i="3" s="1"/>
  <c r="C1753" i="3" s="1"/>
  <c r="C1754" i="3" s="1"/>
  <c r="C1755" i="3" s="1"/>
  <c r="C1756" i="3" s="1"/>
  <c r="C1757" i="3" s="1"/>
  <c r="C1758" i="3" s="1"/>
  <c r="C1759" i="3" s="1"/>
  <c r="C1760" i="3" s="1"/>
  <c r="C1761" i="3" s="1"/>
  <c r="C1762" i="3" s="1"/>
  <c r="C1763" i="3" s="1"/>
  <c r="C1764" i="3" s="1"/>
  <c r="C1765" i="3" s="1"/>
  <c r="C1766" i="3" s="1"/>
  <c r="C1767" i="3" s="1"/>
  <c r="C1768" i="3" s="1"/>
  <c r="C1769" i="3" s="1"/>
  <c r="C1770" i="3" s="1"/>
  <c r="C1771" i="3" s="1"/>
  <c r="C1772" i="3" s="1"/>
  <c r="C1773" i="3" s="1"/>
  <c r="C1774" i="3" s="1"/>
  <c r="C1775" i="3" s="1"/>
  <c r="C1776" i="3" s="1"/>
  <c r="C1777" i="3" s="1"/>
  <c r="C1778" i="3" s="1"/>
  <c r="C1779" i="3" s="1"/>
  <c r="C1780" i="3" s="1"/>
  <c r="C1781" i="3" s="1"/>
  <c r="C1782" i="3" s="1"/>
  <c r="C1783" i="3" s="1"/>
  <c r="C1784" i="3" s="1"/>
  <c r="C1785" i="3" s="1"/>
  <c r="C1786" i="3" s="1"/>
  <c r="C1787" i="3" s="1"/>
  <c r="C1788" i="3" s="1"/>
  <c r="C1789" i="3" s="1"/>
  <c r="C1790" i="3" s="1"/>
  <c r="C1791" i="3" s="1"/>
  <c r="C1792" i="3" s="1"/>
  <c r="C1793" i="3" s="1"/>
  <c r="C1794" i="3" s="1"/>
  <c r="C1795" i="3" s="1"/>
  <c r="C1796" i="3" s="1"/>
  <c r="C1797" i="3" s="1"/>
  <c r="C1798" i="3" s="1"/>
  <c r="C1799" i="3" s="1"/>
  <c r="C1800" i="3" s="1"/>
  <c r="C1801" i="3" s="1"/>
  <c r="C1802" i="3" s="1"/>
  <c r="C1803" i="3" s="1"/>
  <c r="C1804" i="3" s="1"/>
  <c r="C1805" i="3" s="1"/>
  <c r="C1806" i="3" s="1"/>
  <c r="C1807" i="3" s="1"/>
  <c r="C1808" i="3" s="1"/>
  <c r="C1809" i="3" s="1"/>
  <c r="C1810" i="3" s="1"/>
  <c r="C1811" i="3" s="1"/>
  <c r="C1812" i="3" s="1"/>
  <c r="C1813" i="3" s="1"/>
  <c r="C1814" i="3" s="1"/>
  <c r="C1815" i="3" s="1"/>
  <c r="C1816" i="3" s="1"/>
  <c r="C1817" i="3" s="1"/>
  <c r="C1818" i="3" s="1"/>
  <c r="C1819" i="3" s="1"/>
  <c r="C1820" i="3" s="1"/>
  <c r="C1821" i="3" s="1"/>
  <c r="C1822" i="3" s="1"/>
  <c r="C1823" i="3" s="1"/>
  <c r="C1824" i="3" s="1"/>
  <c r="C1825" i="3" s="1"/>
  <c r="C1826" i="3" s="1"/>
  <c r="C1827" i="3" s="1"/>
  <c r="C1828" i="3" s="1"/>
  <c r="C1829" i="3" s="1"/>
  <c r="C1830" i="3" s="1"/>
  <c r="C1831" i="3" s="1"/>
  <c r="C1832" i="3" s="1"/>
  <c r="C1833" i="3" s="1"/>
  <c r="C1834" i="3" s="1"/>
  <c r="C1835" i="3" s="1"/>
  <c r="C1836" i="3" s="1"/>
  <c r="C1837" i="3" s="1"/>
  <c r="C1838" i="3" s="1"/>
  <c r="C1839" i="3" s="1"/>
  <c r="C1840" i="3" s="1"/>
  <c r="C1841" i="3" s="1"/>
  <c r="C1842" i="3" s="1"/>
  <c r="C1843" i="3" s="1"/>
  <c r="C1844" i="3" s="1"/>
  <c r="C1845" i="3" s="1"/>
  <c r="C1846" i="3" s="1"/>
  <c r="C1847" i="3" s="1"/>
  <c r="C1848" i="3" s="1"/>
  <c r="C1849" i="3" s="1"/>
  <c r="C1850" i="3" s="1"/>
  <c r="C1851" i="3" s="1"/>
  <c r="C1852" i="3" s="1"/>
  <c r="C1853" i="3" s="1"/>
  <c r="C1854" i="3" s="1"/>
  <c r="C1855" i="3" s="1"/>
  <c r="C1856" i="3" s="1"/>
  <c r="C1857" i="3" s="1"/>
  <c r="C1858" i="3" s="1"/>
  <c r="C1859" i="3" s="1"/>
  <c r="C1860" i="3" s="1"/>
  <c r="C1861" i="3" s="1"/>
  <c r="C1862" i="3" s="1"/>
  <c r="C1863" i="3" s="1"/>
  <c r="C1864" i="3" s="1"/>
  <c r="C1865" i="3" s="1"/>
  <c r="C1866" i="3" s="1"/>
  <c r="C1867" i="3" s="1"/>
  <c r="C1868" i="3" s="1"/>
  <c r="C1869" i="3" s="1"/>
  <c r="C1870" i="3" s="1"/>
  <c r="C1871" i="3" s="1"/>
  <c r="C1872" i="3" s="1"/>
  <c r="C1873" i="3" s="1"/>
  <c r="C1874" i="3" s="1"/>
  <c r="C1875" i="3" s="1"/>
  <c r="C1876" i="3" s="1"/>
  <c r="C1877" i="3" s="1"/>
  <c r="C1878" i="3" s="1"/>
  <c r="C1879" i="3" s="1"/>
  <c r="C1880" i="3" s="1"/>
  <c r="C1881" i="3" s="1"/>
  <c r="C1882" i="3" s="1"/>
  <c r="C1883" i="3" s="1"/>
  <c r="C1884" i="3" s="1"/>
  <c r="C1885" i="3" s="1"/>
  <c r="C1886" i="3" s="1"/>
  <c r="C1887" i="3" s="1"/>
  <c r="C1888" i="3" s="1"/>
  <c r="C1889" i="3" s="1"/>
  <c r="C1890" i="3" s="1"/>
  <c r="C1891" i="3" s="1"/>
  <c r="C1892" i="3" s="1"/>
  <c r="C1893" i="3" s="1"/>
  <c r="C1894" i="3" s="1"/>
  <c r="C1895" i="3" s="1"/>
  <c r="C1896" i="3" s="1"/>
  <c r="C1897" i="3" s="1"/>
  <c r="C1898" i="3" s="1"/>
  <c r="C1899" i="3" s="1"/>
  <c r="C1900" i="3" s="1"/>
  <c r="C1901" i="3" s="1"/>
  <c r="C1902" i="3" s="1"/>
  <c r="C1903" i="3" s="1"/>
  <c r="C1904" i="3" s="1"/>
  <c r="C1905" i="3" s="1"/>
  <c r="C1906" i="3" s="1"/>
  <c r="C1907" i="3" s="1"/>
  <c r="C1908" i="3" s="1"/>
  <c r="C1909" i="3" s="1"/>
  <c r="C1910" i="3" s="1"/>
  <c r="C1911" i="3" s="1"/>
  <c r="C1912" i="3" s="1"/>
  <c r="C1913" i="3" s="1"/>
  <c r="C1914" i="3" s="1"/>
  <c r="C1915" i="3" s="1"/>
  <c r="C1916" i="3" s="1"/>
  <c r="C1917" i="3" s="1"/>
  <c r="C1918" i="3" s="1"/>
  <c r="C1919" i="3" s="1"/>
  <c r="C1920" i="3" s="1"/>
  <c r="C1921" i="3" s="1"/>
  <c r="C1922" i="3" s="1"/>
  <c r="C1923" i="3" s="1"/>
  <c r="C1924" i="3" s="1"/>
  <c r="C1925" i="3" s="1"/>
  <c r="C1926" i="3" s="1"/>
  <c r="C1927" i="3" s="1"/>
  <c r="C1928" i="3" s="1"/>
  <c r="C1929" i="3" s="1"/>
  <c r="C1930" i="3" s="1"/>
  <c r="C1931" i="3" s="1"/>
  <c r="C1932" i="3" s="1"/>
  <c r="C1933" i="3" s="1"/>
  <c r="C1934" i="3" s="1"/>
  <c r="C1935" i="3" s="1"/>
  <c r="C1936" i="3" s="1"/>
  <c r="C1937" i="3" s="1"/>
  <c r="C1938" i="3" s="1"/>
  <c r="C1939" i="3" s="1"/>
  <c r="C1940" i="3" s="1"/>
  <c r="C1941" i="3" s="1"/>
  <c r="C1942" i="3" s="1"/>
  <c r="C1943" i="3" s="1"/>
  <c r="C1944" i="3" s="1"/>
  <c r="C1945" i="3" s="1"/>
  <c r="C1946" i="3" s="1"/>
  <c r="C1947" i="3" s="1"/>
  <c r="C1948" i="3" s="1"/>
  <c r="C1949" i="3" s="1"/>
  <c r="C1950" i="3" s="1"/>
  <c r="C1951" i="3" s="1"/>
  <c r="C1952" i="3" s="1"/>
  <c r="C1953" i="3" s="1"/>
  <c r="C1954" i="3" s="1"/>
  <c r="C1955" i="3" s="1"/>
  <c r="C1956" i="3" s="1"/>
  <c r="C1957" i="3" s="1"/>
  <c r="C1958" i="3" s="1"/>
  <c r="C1959" i="3" s="1"/>
  <c r="C1960" i="3" s="1"/>
  <c r="C1961" i="3" s="1"/>
  <c r="C1962" i="3" s="1"/>
  <c r="C1963" i="3" s="1"/>
  <c r="C1964" i="3" s="1"/>
  <c r="C1965" i="3" s="1"/>
  <c r="C1966" i="3" s="1"/>
  <c r="C1967" i="3" s="1"/>
  <c r="C1968" i="3" s="1"/>
  <c r="C1969" i="3" s="1"/>
  <c r="C1970" i="3" s="1"/>
  <c r="C1971" i="3" s="1"/>
  <c r="C1972" i="3" s="1"/>
  <c r="C1973" i="3" s="1"/>
  <c r="C1974" i="3" s="1"/>
  <c r="C1975" i="3" s="1"/>
  <c r="C1976" i="3" s="1"/>
  <c r="C1977" i="3" s="1"/>
  <c r="C1978" i="3" s="1"/>
  <c r="C1979" i="3" s="1"/>
  <c r="C1980" i="3" s="1"/>
  <c r="C1981" i="3" s="1"/>
  <c r="C1982" i="3" s="1"/>
  <c r="C1983" i="3" s="1"/>
  <c r="C1984" i="3" s="1"/>
  <c r="C1985" i="3" s="1"/>
  <c r="C1986" i="3" s="1"/>
  <c r="C1987" i="3" s="1"/>
  <c r="C1988" i="3" s="1"/>
  <c r="C1989" i="3" s="1"/>
  <c r="C1990" i="3" s="1"/>
  <c r="C1991" i="3" s="1"/>
  <c r="C1992" i="3" s="1"/>
  <c r="C1993" i="3" s="1"/>
  <c r="C1994" i="3" s="1"/>
  <c r="C1995" i="3" s="1"/>
  <c r="C1996" i="3" s="1"/>
  <c r="C1997" i="3" s="1"/>
  <c r="C1998" i="3" s="1"/>
  <c r="C1999" i="3" s="1"/>
  <c r="C2000" i="3" s="1"/>
  <c r="C2001" i="3" s="1"/>
  <c r="C2002" i="3" s="1"/>
  <c r="C2003" i="3" s="1"/>
  <c r="C2004" i="3" s="1"/>
  <c r="C2005" i="3" s="1"/>
  <c r="C2006" i="3" s="1"/>
  <c r="C2007" i="3" s="1"/>
  <c r="C2008" i="3" s="1"/>
  <c r="C2009" i="3" s="1"/>
  <c r="C2010" i="3" s="1"/>
  <c r="C2011" i="3" s="1"/>
  <c r="C2012" i="3" s="1"/>
  <c r="C2013" i="3" s="1"/>
  <c r="C2014" i="3" s="1"/>
  <c r="C2015" i="3" s="1"/>
  <c r="C2016" i="3" s="1"/>
  <c r="C2017" i="3" s="1"/>
  <c r="C2018" i="3" s="1"/>
  <c r="C2019" i="3" s="1"/>
  <c r="C2020" i="3" s="1"/>
  <c r="C2021" i="3" s="1"/>
  <c r="C2022" i="3" s="1"/>
  <c r="C2023" i="3" s="1"/>
  <c r="C2024" i="3" s="1"/>
  <c r="C2025" i="3" s="1"/>
  <c r="C2026" i="3" s="1"/>
  <c r="C2027" i="3" s="1"/>
  <c r="C2028" i="3" s="1"/>
  <c r="C2029" i="3" s="1"/>
  <c r="C2030" i="3" s="1"/>
  <c r="C2031" i="3" s="1"/>
  <c r="C2032" i="3" s="1"/>
  <c r="C2033" i="3" s="1"/>
  <c r="C2034" i="3" s="1"/>
  <c r="C2035" i="3" s="1"/>
  <c r="C2036" i="3" s="1"/>
  <c r="C2037" i="3" s="1"/>
  <c r="C2038" i="3" s="1"/>
  <c r="C2039" i="3" s="1"/>
  <c r="C2040" i="3" s="1"/>
  <c r="C2041" i="3" s="1"/>
  <c r="C2042" i="3" s="1"/>
  <c r="C2043" i="3" s="1"/>
  <c r="C2044" i="3" s="1"/>
  <c r="C2045" i="3" s="1"/>
  <c r="C2046" i="3" s="1"/>
  <c r="C2047" i="3" s="1"/>
  <c r="C2048" i="3" s="1"/>
  <c r="C2049" i="3" s="1"/>
  <c r="C2050" i="3" s="1"/>
  <c r="C2051" i="3" s="1"/>
  <c r="C2052" i="3" s="1"/>
  <c r="C2053" i="3" s="1"/>
  <c r="C2054" i="3" s="1"/>
  <c r="C2055" i="3" s="1"/>
  <c r="C2056" i="3" s="1"/>
  <c r="C2057" i="3" s="1"/>
  <c r="C2058" i="3" s="1"/>
  <c r="C2059" i="3" s="1"/>
  <c r="C2060" i="3" s="1"/>
  <c r="C2061" i="3" s="1"/>
  <c r="C2062" i="3" s="1"/>
  <c r="C2063" i="3" s="1"/>
  <c r="C2064" i="3" s="1"/>
  <c r="C2065" i="3" s="1"/>
  <c r="C2066" i="3" s="1"/>
  <c r="C2067" i="3" s="1"/>
  <c r="C2068" i="3" s="1"/>
  <c r="C2069" i="3" s="1"/>
  <c r="C2070" i="3" s="1"/>
  <c r="C2071" i="3" s="1"/>
  <c r="C2072" i="3" s="1"/>
  <c r="C2073" i="3" s="1"/>
  <c r="C2074" i="3" s="1"/>
  <c r="C2075" i="3" s="1"/>
  <c r="C2076" i="3" s="1"/>
  <c r="C2077" i="3" s="1"/>
  <c r="C2078" i="3" s="1"/>
  <c r="C2079" i="3" s="1"/>
  <c r="C2080" i="3" s="1"/>
  <c r="C2081" i="3" s="1"/>
  <c r="C2082" i="3" s="1"/>
  <c r="C2083" i="3" s="1"/>
  <c r="C2084" i="3" s="1"/>
  <c r="C2085" i="3" s="1"/>
  <c r="C2086" i="3" s="1"/>
  <c r="C2087" i="3" s="1"/>
  <c r="C2088" i="3" s="1"/>
  <c r="C2089" i="3" s="1"/>
  <c r="C2090" i="3" s="1"/>
  <c r="C2091" i="3" s="1"/>
  <c r="C2092" i="3" s="1"/>
  <c r="C2093" i="3" s="1"/>
  <c r="C2094" i="3" s="1"/>
  <c r="C2095" i="3" s="1"/>
  <c r="C2096" i="3" s="1"/>
  <c r="C2097" i="3" s="1"/>
  <c r="C2098" i="3" s="1"/>
  <c r="C2099" i="3" s="1"/>
  <c r="C2100" i="3" s="1"/>
  <c r="C2101" i="3" s="1"/>
  <c r="C2102" i="3" s="1"/>
  <c r="C2103" i="3" s="1"/>
  <c r="C2104" i="3" s="1"/>
  <c r="C2105" i="3" s="1"/>
  <c r="C2106" i="3" s="1"/>
  <c r="C2107" i="3" s="1"/>
  <c r="C2108" i="3" s="1"/>
  <c r="C2109" i="3" s="1"/>
  <c r="C2110" i="3" s="1"/>
  <c r="C2111" i="3" s="1"/>
  <c r="C2112" i="3" s="1"/>
  <c r="C2113" i="3" s="1"/>
  <c r="C2114" i="3" s="1"/>
  <c r="C2115" i="3" s="1"/>
  <c r="C2116" i="3" s="1"/>
  <c r="C2117" i="3" s="1"/>
  <c r="C2118" i="3" s="1"/>
  <c r="C2119" i="3" s="1"/>
  <c r="C2120" i="3" s="1"/>
  <c r="C2121" i="3" s="1"/>
  <c r="C2122" i="3" s="1"/>
  <c r="C2123" i="3" s="1"/>
  <c r="C2124" i="3" s="1"/>
  <c r="C2125" i="3" s="1"/>
  <c r="C2126" i="3" s="1"/>
  <c r="C2127" i="3" s="1"/>
  <c r="C2128" i="3" s="1"/>
  <c r="C2129" i="3" s="1"/>
  <c r="C2130" i="3" s="1"/>
  <c r="C2131" i="3" s="1"/>
  <c r="C2132" i="3" s="1"/>
  <c r="C2133" i="3" s="1"/>
  <c r="C2134" i="3" s="1"/>
  <c r="C2135" i="3" s="1"/>
  <c r="C2136" i="3" s="1"/>
  <c r="C2137" i="3" s="1"/>
  <c r="C2138" i="3" s="1"/>
  <c r="C2139" i="3" s="1"/>
  <c r="C2140" i="3" s="1"/>
  <c r="C2141" i="3" s="1"/>
  <c r="C2142" i="3" s="1"/>
  <c r="C2143" i="3" s="1"/>
  <c r="C2144" i="3" s="1"/>
  <c r="C2145" i="3" s="1"/>
  <c r="C2146" i="3" s="1"/>
  <c r="C2147" i="3" s="1"/>
  <c r="C2148" i="3" s="1"/>
  <c r="C2149" i="3" s="1"/>
  <c r="C2150" i="3" s="1"/>
  <c r="C2151" i="3" s="1"/>
  <c r="C2152" i="3" s="1"/>
  <c r="C2153" i="3" s="1"/>
  <c r="C2154" i="3" s="1"/>
  <c r="C2155" i="3" s="1"/>
  <c r="C2156" i="3" s="1"/>
  <c r="C2157" i="3" s="1"/>
  <c r="C2158" i="3" s="1"/>
  <c r="C2159" i="3" s="1"/>
  <c r="C2160" i="3" s="1"/>
  <c r="C2161" i="3" s="1"/>
  <c r="C2162" i="3" s="1"/>
  <c r="C2163" i="3" s="1"/>
  <c r="C2164" i="3" s="1"/>
  <c r="C2165" i="3" s="1"/>
  <c r="C2166" i="3" s="1"/>
  <c r="C2167" i="3" s="1"/>
  <c r="C2168" i="3" s="1"/>
  <c r="C2169" i="3" s="1"/>
  <c r="C2170" i="3" s="1"/>
  <c r="C2171" i="3" s="1"/>
  <c r="C2172" i="3" s="1"/>
  <c r="C2173" i="3" s="1"/>
  <c r="C2174" i="3" s="1"/>
  <c r="C2175" i="3" s="1"/>
  <c r="C2176" i="3" s="1"/>
  <c r="C2177" i="3" s="1"/>
  <c r="C2178" i="3" s="1"/>
  <c r="C2179" i="3" s="1"/>
  <c r="C2180" i="3" s="1"/>
  <c r="C2181" i="3" s="1"/>
  <c r="C2182" i="3" s="1"/>
  <c r="C2183" i="3" s="1"/>
  <c r="C2184" i="3" s="1"/>
  <c r="C2185" i="3" s="1"/>
  <c r="C2186" i="3" s="1"/>
  <c r="C2187" i="3" s="1"/>
  <c r="C2188" i="3" s="1"/>
  <c r="C2189" i="3" s="1"/>
  <c r="C2190" i="3" s="1"/>
  <c r="C2191" i="3" s="1"/>
  <c r="C2192" i="3" s="1"/>
  <c r="C2193" i="3" s="1"/>
  <c r="C2194" i="3" s="1"/>
  <c r="C2195" i="3" s="1"/>
  <c r="C2196" i="3" s="1"/>
  <c r="C2197" i="3" s="1"/>
  <c r="C2198" i="3" s="1"/>
  <c r="C2199" i="3" s="1"/>
  <c r="C2200" i="3" s="1"/>
  <c r="C2201" i="3" s="1"/>
  <c r="C2202" i="3" s="1"/>
  <c r="C2203" i="3" s="1"/>
  <c r="C2204" i="3" s="1"/>
  <c r="C2205" i="3" s="1"/>
  <c r="C2206" i="3" s="1"/>
  <c r="C2207" i="3" s="1"/>
  <c r="C2208" i="3" s="1"/>
  <c r="C2209" i="3" s="1"/>
  <c r="C2210" i="3" s="1"/>
  <c r="C2211" i="3" s="1"/>
  <c r="C2212" i="3" s="1"/>
  <c r="C2213" i="3" s="1"/>
  <c r="C2214" i="3" s="1"/>
  <c r="C2215" i="3" s="1"/>
  <c r="C2216" i="3" s="1"/>
  <c r="C2217" i="3" s="1"/>
  <c r="C2218" i="3" s="1"/>
  <c r="C2219" i="3" s="1"/>
  <c r="C2220" i="3" s="1"/>
  <c r="C2221" i="3" s="1"/>
  <c r="C2222" i="3" s="1"/>
  <c r="C2223" i="3" s="1"/>
  <c r="C2224" i="3" s="1"/>
  <c r="C2225" i="3" s="1"/>
  <c r="C2226" i="3" s="1"/>
  <c r="C2227" i="3" s="1"/>
  <c r="C2228" i="3" s="1"/>
  <c r="C2229" i="3" s="1"/>
  <c r="C2230" i="3" s="1"/>
  <c r="C2231" i="3" s="1"/>
  <c r="C2232" i="3" s="1"/>
  <c r="C2233" i="3" s="1"/>
  <c r="C2234" i="3" s="1"/>
  <c r="C2235" i="3" s="1"/>
  <c r="C2236" i="3" s="1"/>
  <c r="C2237" i="3" s="1"/>
  <c r="C2238" i="3" s="1"/>
  <c r="C2239" i="3" s="1"/>
  <c r="C2240" i="3" s="1"/>
  <c r="C2241" i="3" s="1"/>
  <c r="C2242" i="3" s="1"/>
  <c r="C2243" i="3" s="1"/>
  <c r="C2244" i="3" s="1"/>
  <c r="C2245" i="3" s="1"/>
  <c r="C2246" i="3" s="1"/>
  <c r="C2247" i="3" s="1"/>
  <c r="C2248" i="3" s="1"/>
  <c r="C2249" i="3" s="1"/>
  <c r="C2250" i="3" s="1"/>
  <c r="C2251" i="3" s="1"/>
  <c r="C2252" i="3" s="1"/>
  <c r="C2253" i="3" s="1"/>
  <c r="C2254" i="3" s="1"/>
  <c r="C2255" i="3" s="1"/>
  <c r="C2256" i="3" s="1"/>
  <c r="C2257" i="3" s="1"/>
  <c r="C2258" i="3" s="1"/>
  <c r="C2259" i="3" s="1"/>
  <c r="C2260" i="3" s="1"/>
  <c r="C2261" i="3" s="1"/>
  <c r="C2262" i="3" s="1"/>
  <c r="C2263" i="3" s="1"/>
  <c r="C2264" i="3" s="1"/>
  <c r="C2265" i="3" s="1"/>
  <c r="C2266" i="3" s="1"/>
  <c r="C2267" i="3" s="1"/>
  <c r="C2268" i="3" s="1"/>
  <c r="C2269" i="3" s="1"/>
  <c r="C2270" i="3" s="1"/>
  <c r="C2271" i="3" s="1"/>
  <c r="C2272" i="3" s="1"/>
  <c r="C2273" i="3" s="1"/>
  <c r="C2274" i="3" s="1"/>
  <c r="C2275" i="3" s="1"/>
  <c r="C2276" i="3" s="1"/>
  <c r="C2277" i="3" s="1"/>
  <c r="C2278" i="3" s="1"/>
  <c r="C2279" i="3" s="1"/>
  <c r="C2280" i="3" s="1"/>
  <c r="C2281" i="3" s="1"/>
  <c r="C2282" i="3" s="1"/>
  <c r="C2283" i="3" s="1"/>
  <c r="C2284" i="3" s="1"/>
  <c r="C2285" i="3" s="1"/>
  <c r="C2286" i="3" s="1"/>
  <c r="C2287" i="3" s="1"/>
  <c r="C2288" i="3" s="1"/>
  <c r="C2289" i="3" s="1"/>
  <c r="C2290" i="3" s="1"/>
  <c r="C2291" i="3" s="1"/>
  <c r="C2292" i="3" s="1"/>
  <c r="C2293" i="3" s="1"/>
  <c r="C2294" i="3" s="1"/>
  <c r="C2295" i="3" s="1"/>
  <c r="C2296" i="3" s="1"/>
  <c r="C2297" i="3" s="1"/>
  <c r="C2298" i="3" s="1"/>
  <c r="C2299" i="3" s="1"/>
  <c r="C2300" i="3" s="1"/>
  <c r="C2301" i="3" s="1"/>
  <c r="C2302" i="3" s="1"/>
  <c r="C2303" i="3" s="1"/>
  <c r="C2304" i="3" s="1"/>
  <c r="C2305" i="3" s="1"/>
  <c r="C2306" i="3" s="1"/>
  <c r="C2307" i="3" s="1"/>
  <c r="C2308" i="3" s="1"/>
  <c r="C2309" i="3" s="1"/>
  <c r="C2310" i="3" s="1"/>
  <c r="C2311" i="3" s="1"/>
  <c r="C2312" i="3" s="1"/>
  <c r="C2313" i="3" s="1"/>
  <c r="C2314" i="3" s="1"/>
  <c r="C2315" i="3" s="1"/>
  <c r="C2316" i="3" s="1"/>
  <c r="C2317" i="3" s="1"/>
  <c r="C2318" i="3" s="1"/>
  <c r="C2319" i="3" s="1"/>
  <c r="C2320" i="3" s="1"/>
  <c r="C2321" i="3" s="1"/>
  <c r="C2322" i="3" s="1"/>
  <c r="C2323" i="3" s="1"/>
  <c r="C2324" i="3" s="1"/>
  <c r="C2325" i="3" s="1"/>
  <c r="C2326" i="3" s="1"/>
  <c r="C2327" i="3" s="1"/>
  <c r="C2328" i="3" s="1"/>
  <c r="C2329" i="3" s="1"/>
  <c r="C2330" i="3" s="1"/>
  <c r="C2331" i="3" s="1"/>
  <c r="C2332" i="3" s="1"/>
  <c r="C2333" i="3" s="1"/>
  <c r="C2334" i="3" s="1"/>
  <c r="C2335" i="3" s="1"/>
  <c r="C2336" i="3" s="1"/>
  <c r="C2337" i="3" s="1"/>
  <c r="C2338" i="3" s="1"/>
  <c r="C2339" i="3" s="1"/>
  <c r="C2340" i="3" s="1"/>
  <c r="C2341" i="3" s="1"/>
  <c r="C2342" i="3" s="1"/>
  <c r="C2343" i="3" s="1"/>
  <c r="C2344" i="3" s="1"/>
  <c r="C2345" i="3" s="1"/>
  <c r="C2346" i="3" s="1"/>
  <c r="C2347" i="3" s="1"/>
  <c r="C2348" i="3" s="1"/>
  <c r="C2349" i="3" s="1"/>
  <c r="C2350" i="3" s="1"/>
  <c r="C2351" i="3" s="1"/>
  <c r="C2352" i="3" s="1"/>
  <c r="C2353" i="3" s="1"/>
  <c r="C2354" i="3" s="1"/>
  <c r="C2355" i="3" s="1"/>
  <c r="C2356" i="3" s="1"/>
  <c r="C2357" i="3" s="1"/>
  <c r="C2358" i="3" s="1"/>
  <c r="C2359" i="3" s="1"/>
  <c r="C2360" i="3" s="1"/>
  <c r="C2361" i="3" s="1"/>
  <c r="C2362" i="3" s="1"/>
  <c r="C2363" i="3" s="1"/>
  <c r="C2364" i="3" s="1"/>
  <c r="C2365" i="3" s="1"/>
  <c r="C2366" i="3" s="1"/>
  <c r="C2367" i="3" s="1"/>
  <c r="C2368" i="3" s="1"/>
  <c r="C2369" i="3" s="1"/>
  <c r="C2370" i="3" s="1"/>
  <c r="C2371" i="3" s="1"/>
  <c r="C2372" i="3" s="1"/>
  <c r="C2373" i="3" s="1"/>
  <c r="C2374" i="3" s="1"/>
  <c r="C2375" i="3" s="1"/>
  <c r="C2376" i="3" s="1"/>
  <c r="C2377" i="3" s="1"/>
  <c r="C2378" i="3" s="1"/>
  <c r="C2379" i="3" s="1"/>
  <c r="C2380" i="3" s="1"/>
  <c r="C2381" i="3" s="1"/>
  <c r="C2382" i="3" s="1"/>
  <c r="C2383" i="3" s="1"/>
  <c r="C2384" i="3" s="1"/>
  <c r="C2385" i="3" s="1"/>
  <c r="C2386" i="3" s="1"/>
  <c r="C2387" i="3" s="1"/>
  <c r="C2388" i="3" s="1"/>
  <c r="C2389" i="3" s="1"/>
  <c r="C2390" i="3" s="1"/>
  <c r="C2391" i="3" s="1"/>
  <c r="C2392" i="3" s="1"/>
  <c r="C2393" i="3" s="1"/>
  <c r="C2394" i="3" s="1"/>
  <c r="C2395" i="3" s="1"/>
  <c r="C2396" i="3" s="1"/>
  <c r="C2397" i="3" s="1"/>
  <c r="C2398" i="3" s="1"/>
  <c r="C2399" i="3" s="1"/>
  <c r="C2400" i="3" s="1"/>
  <c r="C2401" i="3" s="1"/>
  <c r="C2402" i="3" s="1"/>
  <c r="C2403" i="3" s="1"/>
  <c r="C2404" i="3" s="1"/>
  <c r="C2405" i="3" s="1"/>
  <c r="C2406" i="3" s="1"/>
  <c r="C2407" i="3" s="1"/>
  <c r="C2408" i="3" s="1"/>
  <c r="C2409" i="3" s="1"/>
  <c r="C2410" i="3" s="1"/>
  <c r="C2411" i="3" s="1"/>
  <c r="C2412" i="3" s="1"/>
  <c r="C2413" i="3" s="1"/>
  <c r="C2414" i="3" s="1"/>
  <c r="C2415" i="3" s="1"/>
  <c r="C2416" i="3" s="1"/>
  <c r="C2417" i="3" s="1"/>
  <c r="C2418" i="3" s="1"/>
  <c r="C2419" i="3" s="1"/>
  <c r="C2420" i="3" s="1"/>
  <c r="C2421" i="3" s="1"/>
  <c r="C2422" i="3" s="1"/>
  <c r="C2423" i="3" s="1"/>
  <c r="C2424" i="3" s="1"/>
  <c r="C2425" i="3" s="1"/>
  <c r="C2426" i="3" s="1"/>
  <c r="C2427" i="3" s="1"/>
  <c r="C2428" i="3" s="1"/>
  <c r="C2429" i="3" s="1"/>
  <c r="C2430" i="3" s="1"/>
  <c r="C2431" i="3" s="1"/>
  <c r="C2432" i="3" s="1"/>
  <c r="C2433" i="3" s="1"/>
  <c r="C2434" i="3" s="1"/>
  <c r="C2435" i="3" s="1"/>
  <c r="C2436" i="3" s="1"/>
  <c r="C2437" i="3" s="1"/>
  <c r="C2438" i="3" s="1"/>
  <c r="C2439" i="3" s="1"/>
  <c r="C2440" i="3" s="1"/>
  <c r="C2441" i="3" s="1"/>
  <c r="C2442" i="3" s="1"/>
  <c r="C2443" i="3" s="1"/>
  <c r="C2444" i="3" s="1"/>
  <c r="C2445" i="3" s="1"/>
  <c r="C2446" i="3" s="1"/>
  <c r="C2447" i="3" s="1"/>
  <c r="C2448" i="3" s="1"/>
  <c r="C2449" i="3" s="1"/>
  <c r="C2450" i="3" s="1"/>
  <c r="C2451" i="3" s="1"/>
  <c r="C2452" i="3" s="1"/>
  <c r="C2453" i="3" s="1"/>
  <c r="C2454" i="3" s="1"/>
  <c r="C2455" i="3" s="1"/>
  <c r="C2456" i="3" s="1"/>
  <c r="C2457" i="3" s="1"/>
  <c r="C2458" i="3" s="1"/>
  <c r="C2459" i="3" s="1"/>
  <c r="C2460" i="3" s="1"/>
  <c r="C2461" i="3" s="1"/>
  <c r="C2462" i="3" s="1"/>
  <c r="C2463" i="3" s="1"/>
  <c r="C2464" i="3" s="1"/>
  <c r="C2465" i="3" s="1"/>
  <c r="C2466" i="3" s="1"/>
  <c r="B67" i="3" a="1"/>
  <c r="C62" i="3"/>
  <c r="C18" i="2"/>
  <c r="C19" i="2" s="1"/>
  <c r="C20" i="2" s="1"/>
  <c r="C21" i="2" s="1"/>
  <c r="J18" i="2"/>
  <c r="C17" i="2"/>
  <c r="J17" i="2"/>
  <c r="E17" i="2"/>
  <c r="D8" i="2"/>
  <c r="D8" i="4"/>
  <c r="F21" i="2"/>
  <c r="K17" i="2"/>
  <c r="F42" i="3"/>
  <c r="K21" i="2"/>
  <c r="K18" i="2"/>
  <c r="F17" i="2"/>
  <c r="L62" i="3" l="1"/>
  <c r="B67" i="3"/>
  <c r="E67" i="3" s="1" a="1"/>
  <c r="E67" i="3" s="1"/>
  <c r="D53" i="3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F51" i="3"/>
  <c r="C289" i="4" l="1"/>
  <c r="K5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H297" i="4"/>
  <c r="I297" i="4"/>
  <c r="H298" i="4"/>
  <c r="I298" i="4"/>
  <c r="H299" i="4"/>
  <c r="I299" i="4"/>
  <c r="H300" i="4"/>
  <c r="I300" i="4"/>
  <c r="H301" i="4"/>
  <c r="I301" i="4"/>
  <c r="H302" i="4"/>
  <c r="I302" i="4"/>
  <c r="H303" i="4"/>
  <c r="I303" i="4"/>
  <c r="H304" i="4"/>
  <c r="I304" i="4"/>
  <c r="H305" i="4"/>
  <c r="I305" i="4"/>
  <c r="H306" i="4"/>
  <c r="I306" i="4"/>
  <c r="H307" i="4"/>
  <c r="I307" i="4"/>
  <c r="H308" i="4"/>
  <c r="I308" i="4"/>
  <c r="H309" i="4"/>
  <c r="I309" i="4"/>
  <c r="H310" i="4"/>
  <c r="I310" i="4"/>
  <c r="H311" i="4"/>
  <c r="I311" i="4"/>
  <c r="H312" i="4"/>
  <c r="I312" i="4"/>
  <c r="H313" i="4"/>
  <c r="I313" i="4"/>
  <c r="H314" i="4"/>
  <c r="I314" i="4"/>
  <c r="H315" i="4"/>
  <c r="I315" i="4"/>
  <c r="H316" i="4"/>
  <c r="I316" i="4"/>
  <c r="H317" i="4"/>
  <c r="I317" i="4"/>
  <c r="H318" i="4"/>
  <c r="I318" i="4"/>
  <c r="H319" i="4"/>
  <c r="I319" i="4"/>
  <c r="H320" i="4"/>
  <c r="I320" i="4"/>
  <c r="H321" i="4"/>
  <c r="I321" i="4"/>
  <c r="H322" i="4"/>
  <c r="I322" i="4"/>
  <c r="H323" i="4"/>
  <c r="I323" i="4"/>
  <c r="H324" i="4"/>
  <c r="I324" i="4"/>
  <c r="H325" i="4"/>
  <c r="I325" i="4"/>
  <c r="H326" i="4"/>
  <c r="I326" i="4"/>
  <c r="H327" i="4"/>
  <c r="I327" i="4"/>
  <c r="H328" i="4"/>
  <c r="I328" i="4"/>
  <c r="H329" i="4"/>
  <c r="I329" i="4"/>
  <c r="H330" i="4"/>
  <c r="I330" i="4"/>
  <c r="H331" i="4"/>
  <c r="I331" i="4"/>
  <c r="H332" i="4"/>
  <c r="I332" i="4"/>
  <c r="H333" i="4"/>
  <c r="I333" i="4"/>
  <c r="H334" i="4"/>
  <c r="I334" i="4"/>
  <c r="H335" i="4"/>
  <c r="I335" i="4"/>
  <c r="H336" i="4"/>
  <c r="I336" i="4"/>
  <c r="H337" i="4"/>
  <c r="I337" i="4"/>
  <c r="H338" i="4"/>
  <c r="I338" i="4"/>
  <c r="H339" i="4"/>
  <c r="I339" i="4"/>
  <c r="H340" i="4"/>
  <c r="I340" i="4"/>
  <c r="H341" i="4"/>
  <c r="I341" i="4"/>
  <c r="H342" i="4"/>
  <c r="I342" i="4"/>
  <c r="H343" i="4"/>
  <c r="I343" i="4"/>
  <c r="H344" i="4"/>
  <c r="I344" i="4"/>
  <c r="H345" i="4"/>
  <c r="I345" i="4"/>
  <c r="H346" i="4"/>
  <c r="I346" i="4"/>
  <c r="H347" i="4"/>
  <c r="I347" i="4"/>
  <c r="H348" i="4"/>
  <c r="I348" i="4"/>
  <c r="H349" i="4"/>
  <c r="I349" i="4"/>
  <c r="H350" i="4"/>
  <c r="I350" i="4"/>
  <c r="H351" i="4"/>
  <c r="I351" i="4"/>
  <c r="H352" i="4"/>
  <c r="I352" i="4"/>
  <c r="H353" i="4"/>
  <c r="I353" i="4"/>
  <c r="H354" i="4"/>
  <c r="I354" i="4"/>
  <c r="H355" i="4"/>
  <c r="I355" i="4"/>
  <c r="H356" i="4"/>
  <c r="I356" i="4"/>
  <c r="H357" i="4"/>
  <c r="I357" i="4"/>
  <c r="H358" i="4"/>
  <c r="I358" i="4"/>
  <c r="H359" i="4"/>
  <c r="I359" i="4"/>
  <c r="H360" i="4"/>
  <c r="I360" i="4"/>
  <c r="H361" i="4"/>
  <c r="I361" i="4"/>
  <c r="H362" i="4"/>
  <c r="I362" i="4"/>
  <c r="H363" i="4"/>
  <c r="I363" i="4"/>
  <c r="H364" i="4"/>
  <c r="I364" i="4"/>
  <c r="H365" i="4"/>
  <c r="I365" i="4"/>
  <c r="H366" i="4"/>
  <c r="I366" i="4"/>
  <c r="H367" i="4"/>
  <c r="I367" i="4"/>
  <c r="H368" i="4"/>
  <c r="I368" i="4"/>
  <c r="H369" i="4"/>
  <c r="I369" i="4"/>
  <c r="H370" i="4"/>
  <c r="I370" i="4"/>
  <c r="H371" i="4"/>
  <c r="I371" i="4"/>
  <c r="H372" i="4"/>
  <c r="I372" i="4"/>
  <c r="H373" i="4"/>
  <c r="I373" i="4"/>
  <c r="H374" i="4"/>
  <c r="I374" i="4"/>
  <c r="H375" i="4"/>
  <c r="I375" i="4"/>
  <c r="H376" i="4"/>
  <c r="I376" i="4"/>
  <c r="H377" i="4"/>
  <c r="I377" i="4"/>
  <c r="H378" i="4"/>
  <c r="I378" i="4"/>
  <c r="H379" i="4"/>
  <c r="I379" i="4"/>
  <c r="H380" i="4"/>
  <c r="I380" i="4"/>
  <c r="H381" i="4"/>
  <c r="I381" i="4"/>
  <c r="H382" i="4"/>
  <c r="I382" i="4"/>
  <c r="H383" i="4"/>
  <c r="I383" i="4"/>
  <c r="H384" i="4"/>
  <c r="I384" i="4"/>
  <c r="H385" i="4"/>
  <c r="I385" i="4"/>
  <c r="H386" i="4"/>
  <c r="I386" i="4"/>
  <c r="H387" i="4"/>
  <c r="I387" i="4"/>
  <c r="H388" i="4"/>
  <c r="I388" i="4"/>
  <c r="H389" i="4"/>
  <c r="I389" i="4"/>
  <c r="H390" i="4"/>
  <c r="I390" i="4"/>
  <c r="H391" i="4"/>
  <c r="I391" i="4"/>
  <c r="H392" i="4"/>
  <c r="I392" i="4"/>
  <c r="H393" i="4"/>
  <c r="I393" i="4"/>
  <c r="H394" i="4"/>
  <c r="I394" i="4"/>
  <c r="H395" i="4"/>
  <c r="I395" i="4"/>
  <c r="H396" i="4"/>
  <c r="I396" i="4"/>
  <c r="H397" i="4"/>
  <c r="I397" i="4"/>
  <c r="H398" i="4"/>
  <c r="I398" i="4"/>
  <c r="H399" i="4"/>
  <c r="I399" i="4"/>
  <c r="H400" i="4"/>
  <c r="I400" i="4"/>
  <c r="H401" i="4"/>
  <c r="I401" i="4"/>
  <c r="H402" i="4"/>
  <c r="I402" i="4"/>
  <c r="H403" i="4"/>
  <c r="I403" i="4"/>
  <c r="H404" i="4"/>
  <c r="I404" i="4"/>
  <c r="H405" i="4"/>
  <c r="I405" i="4"/>
  <c r="H406" i="4"/>
  <c r="I406" i="4"/>
  <c r="H407" i="4"/>
  <c r="I407" i="4"/>
  <c r="H408" i="4"/>
  <c r="I408" i="4"/>
  <c r="I49" i="4"/>
  <c r="H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49" i="4"/>
  <c r="C22" i="4"/>
  <c r="C21" i="4"/>
  <c r="D35" i="3"/>
  <c r="D37" i="3" s="1"/>
  <c r="D28" i="3"/>
  <c r="D30" i="3" s="1"/>
  <c r="D22" i="3"/>
  <c r="D24" i="3" s="1"/>
  <c r="D8" i="3"/>
  <c r="L59" i="4"/>
  <c r="D22" i="4"/>
  <c r="F30" i="3"/>
  <c r="D27" i="4"/>
  <c r="F8" i="4"/>
  <c r="D26" i="4"/>
  <c r="F24" i="3"/>
  <c r="F35" i="3"/>
  <c r="D34" i="4"/>
  <c r="D21" i="4"/>
  <c r="F28" i="3"/>
  <c r="D33" i="4"/>
  <c r="E31" i="3" l="1"/>
  <c r="K66" i="4"/>
  <c r="N66" i="4"/>
  <c r="H409" i="4"/>
  <c r="C27" i="4"/>
  <c r="C34" i="4"/>
  <c r="C26" i="4"/>
  <c r="E28" i="4" s="1"/>
  <c r="C33" i="4"/>
  <c r="D289" i="4"/>
  <c r="I409" i="4"/>
  <c r="F23" i="4"/>
  <c r="H33" i="2"/>
  <c r="D32" i="2"/>
  <c r="E28" i="2"/>
  <c r="G28" i="2"/>
  <c r="F22" i="3"/>
  <c r="F8" i="3"/>
  <c r="J33" i="2"/>
  <c r="F8" i="2"/>
  <c r="F32" i="2"/>
  <c r="E21" i="2" l="1"/>
  <c r="J2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<sst xmlns="http://schemas.openxmlformats.org/spreadsheetml/2006/main" count="140" uniqueCount="116">
  <si>
    <t>Príklad 2</t>
  </si>
  <si>
    <t>Príklad 3</t>
  </si>
  <si>
    <t>Funkcia - PV (Present value, súčasná hodnota)</t>
  </si>
  <si>
    <t>Príklad na rozbehnutie:</t>
  </si>
  <si>
    <r>
      <t xml:space="preserve">Dôležité časti sú </t>
    </r>
    <r>
      <rPr>
        <b/>
        <u/>
        <sz val="12"/>
        <color theme="1"/>
        <rFont val="Calibri"/>
        <family val="2"/>
        <charset val="238"/>
        <scheme val="minor"/>
      </rPr>
      <t>zvýraznené</t>
    </r>
    <r>
      <rPr>
        <sz val="11"/>
        <color theme="1"/>
        <rFont val="Calibri"/>
        <family val="2"/>
        <charset val="238"/>
        <scheme val="minor"/>
      </rPr>
      <t>. Všimnite si, že okrem čísel, sú dôležité aj iné informácie.</t>
    </r>
  </si>
  <si>
    <t>Aj keď to priamo nevidno, slová "ročnej", "rokov" a "ročne" sú vo výpočte zohľadnené.</t>
  </si>
  <si>
    <t>Okrem predposledného argumentu je zadávanie argumentov vo funkciách PV a FV rovnaké.</t>
  </si>
  <si>
    <t>Argument BH je vysvetlený pri funkcii Rate.</t>
  </si>
  <si>
    <t>Funkcia PV má 5 argumentov: sadzba, počet období, platba, budúca hodnota, typ. Posledné dve sú nepovinné.</t>
  </si>
  <si>
    <t>Odkaz na funkcie FV a Rate</t>
  </si>
  <si>
    <t>Príklady:</t>
  </si>
  <si>
    <t>Príklad 2:</t>
  </si>
  <si>
    <t>Príklad úvodný:</t>
  </si>
  <si>
    <t>Príklad 3:</t>
  </si>
  <si>
    <t>lump sum:</t>
  </si>
  <si>
    <t>Platba = 0, žiadne platby priebežne</t>
  </si>
  <si>
    <t>Tu vidieť časovú hodnotu peňazí</t>
  </si>
  <si>
    <t>Taktiež ste sa zaviazali, že mi desať rokov budete mesačne platiť 1000€. 
Pri predpokladanej úrokovej sadzbe 5% p. a. je to rovnaké, ako keby ste mi dnes dali čosi menej. 
Koľko presne by ste mi mali dať dnes?</t>
  </si>
  <si>
    <t>Podľa záväzku by ste mi mali postupne dať:</t>
  </si>
  <si>
    <t>Funkcia - NPer (Number of periods, počet období)</t>
  </si>
  <si>
    <t>Všetky argumenty boli vysvetlené v predchádzajúcich funkciách.</t>
  </si>
  <si>
    <t>Aj keď to priamo nevidno, slová "p. a.", "rokov" a "ročne" sú vo výpočte zohľadnené.</t>
  </si>
  <si>
    <t>Súčasná hodnota:</t>
  </si>
  <si>
    <t>Doba splácania
(v rokoch)</t>
  </si>
  <si>
    <t>Dôležité:</t>
  </si>
  <si>
    <t>Počet období sa vzťahuje na obdobia platieb/úročenia.</t>
  </si>
  <si>
    <r>
      <t xml:space="preserve">Aký vysoký úver si môžete zobrať, ak ho pri </t>
    </r>
    <r>
      <rPr>
        <b/>
        <u/>
        <sz val="12"/>
        <color theme="1"/>
        <rFont val="Calibri"/>
        <family val="2"/>
        <charset val="238"/>
        <scheme val="minor"/>
      </rPr>
      <t>ročnej</t>
    </r>
    <r>
      <rPr>
        <sz val="11"/>
        <color theme="1"/>
        <rFont val="Calibri"/>
        <family val="2"/>
        <charset val="238"/>
        <scheme val="minor"/>
      </rPr>
      <t xml:space="preserve"> úrokovej sadzbe </t>
    </r>
    <r>
      <rPr>
        <b/>
        <u/>
        <sz val="12"/>
        <color theme="1"/>
        <rFont val="Calibri"/>
        <family val="2"/>
        <charset val="238"/>
        <scheme val="minor"/>
      </rPr>
      <t>3%</t>
    </r>
    <r>
      <rPr>
        <sz val="11"/>
        <color theme="1"/>
        <rFont val="Calibri"/>
        <family val="2"/>
        <charset val="238"/>
        <scheme val="minor"/>
      </rPr>
      <t xml:space="preserve">, 
môžete </t>
    </r>
    <r>
      <rPr>
        <b/>
        <u/>
        <sz val="12"/>
        <color theme="1"/>
        <rFont val="Calibri"/>
        <family val="2"/>
        <charset val="238"/>
        <scheme val="minor"/>
      </rPr>
      <t>5 rokov</t>
    </r>
    <r>
      <rPr>
        <sz val="11"/>
        <color theme="1"/>
        <rFont val="Calibri"/>
        <family val="2"/>
        <charset val="238"/>
        <scheme val="minor"/>
      </rPr>
      <t xml:space="preserve"> splácať maximálne po </t>
    </r>
    <r>
      <rPr>
        <b/>
        <u/>
        <sz val="12"/>
        <color theme="1"/>
        <rFont val="Calibri"/>
        <family val="2"/>
        <charset val="238"/>
        <scheme val="minor"/>
      </rPr>
      <t>100</t>
    </r>
    <r>
      <rPr>
        <sz val="11"/>
        <color theme="1"/>
        <rFont val="Calibri"/>
        <family val="2"/>
        <charset val="238"/>
        <scheme val="minor"/>
      </rPr>
      <t xml:space="preserve">€ </t>
    </r>
    <r>
      <rPr>
        <b/>
        <u/>
        <sz val="12"/>
        <color theme="1"/>
        <rFont val="Calibri"/>
        <family val="2"/>
        <charset val="238"/>
        <scheme val="minor"/>
      </rPr>
      <t>ročne</t>
    </r>
    <r>
      <rPr>
        <sz val="11"/>
        <color theme="1"/>
        <rFont val="Calibri"/>
        <family val="2"/>
        <charset val="238"/>
        <scheme val="minor"/>
      </rPr>
      <t xml:space="preserve">? </t>
    </r>
  </si>
  <si>
    <r>
      <t xml:space="preserve">Koľko </t>
    </r>
    <r>
      <rPr>
        <b/>
        <u/>
        <sz val="12"/>
        <color theme="1"/>
        <rFont val="Calibri"/>
        <family val="2"/>
        <scheme val="minor"/>
      </rPr>
      <t>rokov</t>
    </r>
    <r>
      <rPr>
        <sz val="11"/>
        <color theme="1"/>
        <rFont val="Calibri"/>
        <family val="2"/>
        <charset val="238"/>
        <scheme val="minor"/>
      </rPr>
      <t xml:space="preserve"> budem pri úrokovej sadzbe </t>
    </r>
    <r>
      <rPr>
        <b/>
        <u/>
        <sz val="12"/>
        <color theme="1"/>
        <rFont val="Calibri"/>
        <family val="2"/>
        <charset val="238"/>
        <scheme val="minor"/>
      </rPr>
      <t>3%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p. a.</t>
    </r>
    <r>
      <rPr>
        <sz val="11"/>
        <color theme="1"/>
        <rFont val="Calibri"/>
        <family val="2"/>
        <charset val="238"/>
        <scheme val="minor"/>
      </rPr>
      <t xml:space="preserve"> splácať pôžičku  </t>
    </r>
    <r>
      <rPr>
        <b/>
        <u/>
        <sz val="12"/>
        <color theme="1"/>
        <rFont val="Calibri"/>
        <family val="2"/>
        <charset val="238"/>
        <scheme val="minor"/>
      </rPr>
      <t>458</t>
    </r>
    <r>
      <rPr>
        <sz val="11"/>
        <color theme="1"/>
        <rFont val="Calibri"/>
        <family val="2"/>
        <charset val="238"/>
        <scheme val="minor"/>
      </rPr>
      <t xml:space="preserve">€, ak ju budem splácať po </t>
    </r>
    <r>
      <rPr>
        <b/>
        <u/>
        <sz val="12"/>
        <color theme="1"/>
        <rFont val="Calibri"/>
        <family val="2"/>
        <charset val="238"/>
        <scheme val="minor"/>
      </rPr>
      <t>100</t>
    </r>
    <r>
      <rPr>
        <sz val="11"/>
        <color theme="1"/>
        <rFont val="Calibri"/>
        <family val="2"/>
        <charset val="238"/>
        <scheme val="minor"/>
      </rPr>
      <t xml:space="preserve">€ </t>
    </r>
    <r>
      <rPr>
        <b/>
        <u/>
        <sz val="12"/>
        <color theme="1"/>
        <rFont val="Calibri"/>
        <family val="2"/>
        <charset val="238"/>
        <scheme val="minor"/>
      </rPr>
      <t>ročne</t>
    </r>
    <r>
      <rPr>
        <sz val="11"/>
        <color theme="1"/>
        <rFont val="Calibri"/>
        <family val="2"/>
        <charset val="238"/>
        <scheme val="minor"/>
      </rPr>
      <t xml:space="preserve">? </t>
    </r>
  </si>
  <si>
    <t>Otázka bola koľko rokov, preto</t>
  </si>
  <si>
    <t>Rokov:</t>
  </si>
  <si>
    <t>t. j. cca</t>
  </si>
  <si>
    <t>roky</t>
  </si>
  <si>
    <t>Dní</t>
  </si>
  <si>
    <r>
      <rPr>
        <b/>
        <sz val="11"/>
        <color theme="5" tint="-0.249977111117893"/>
        <rFont val="Calibri"/>
        <family val="2"/>
        <scheme val="minor"/>
      </rPr>
      <t>Mesiacov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</si>
  <si>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Koľko </t>
    </r>
    <r>
      <rPr>
        <b/>
        <u/>
        <sz val="12"/>
        <color theme="9" tint="-0.249977111117893"/>
        <rFont val="Calibri"/>
        <family val="2"/>
        <scheme val="minor"/>
      </rPr>
      <t>rokov</t>
    </r>
    <r>
      <rPr>
        <sz val="11"/>
        <color theme="1"/>
        <rFont val="Calibri"/>
        <family val="2"/>
        <charset val="238"/>
        <scheme val="minor"/>
      </rPr>
      <t xml:space="preserve"> budem pri úrokovej sadzbe </t>
    </r>
    <r>
      <rPr>
        <b/>
        <u/>
        <sz val="12"/>
        <color theme="1"/>
        <rFont val="Calibri"/>
        <family val="2"/>
        <charset val="238"/>
        <scheme val="minor"/>
      </rPr>
      <t>3%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p. a.</t>
    </r>
    <r>
      <rPr>
        <sz val="11"/>
        <color theme="1"/>
        <rFont val="Calibri"/>
        <family val="2"/>
        <charset val="238"/>
        <scheme val="minor"/>
      </rPr>
      <t xml:space="preserve"> splácať pôžičku  </t>
    </r>
    <r>
      <rPr>
        <b/>
        <u/>
        <sz val="12"/>
        <color theme="1"/>
        <rFont val="Calibri"/>
        <family val="2"/>
        <charset val="238"/>
        <scheme val="minor"/>
      </rPr>
      <t>458</t>
    </r>
    <r>
      <rPr>
        <sz val="11"/>
        <color theme="1"/>
        <rFont val="Calibri"/>
        <family val="2"/>
        <charset val="238"/>
        <scheme val="minor"/>
      </rPr>
      <t xml:space="preserve">€, ak ju budem splácať po </t>
    </r>
    <r>
      <rPr>
        <b/>
        <u/>
        <sz val="12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 xml:space="preserve">€ </t>
    </r>
    <r>
      <rPr>
        <b/>
        <u/>
        <sz val="12"/>
        <color theme="5" tint="-0.249977111117893"/>
        <rFont val="Calibri"/>
        <family val="2"/>
        <scheme val="minor"/>
      </rPr>
      <t>mesačne</t>
    </r>
    <r>
      <rPr>
        <sz val="11"/>
        <color theme="1"/>
        <rFont val="Calibri"/>
        <family val="2"/>
        <charset val="238"/>
        <scheme val="minor"/>
      </rPr>
      <t xml:space="preserve">? </t>
    </r>
  </si>
  <si>
    <r>
      <rPr>
        <b/>
        <sz val="11"/>
        <color theme="9" tint="-0.249977111117893"/>
        <rFont val="Calibri"/>
        <family val="2"/>
        <scheme val="minor"/>
      </rPr>
      <t>Rokov</t>
    </r>
    <r>
      <rPr>
        <sz val="11"/>
        <color theme="1"/>
        <rFont val="Calibri"/>
        <family val="2"/>
        <charset val="238"/>
        <scheme val="minor"/>
      </rPr>
      <t>:</t>
    </r>
  </si>
  <si>
    <t>týždne</t>
  </si>
  <si>
    <t>(a skoro jeden mesiac)</t>
  </si>
  <si>
    <t>Otázka bola koľko týždňov, preto</t>
  </si>
  <si>
    <r>
      <rPr>
        <b/>
        <sz val="11"/>
        <color theme="9" tint="-0.249977111117893"/>
        <rFont val="Calibri"/>
        <family val="2"/>
        <scheme val="minor"/>
      </rPr>
      <t>Týždňov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</si>
  <si>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Koľko </t>
    </r>
    <r>
      <rPr>
        <b/>
        <u/>
        <sz val="12"/>
        <color theme="9" tint="-0.249977111117893"/>
        <rFont val="Calibri"/>
        <family val="2"/>
        <scheme val="minor"/>
      </rPr>
      <t>týždňov</t>
    </r>
    <r>
      <rPr>
        <sz val="11"/>
        <color theme="1"/>
        <rFont val="Calibri"/>
        <family val="2"/>
        <charset val="238"/>
        <scheme val="minor"/>
      </rPr>
      <t xml:space="preserve"> budem pri úrokovej sadzbe </t>
    </r>
    <r>
      <rPr>
        <b/>
        <u/>
        <sz val="12"/>
        <color theme="1"/>
        <rFont val="Calibri"/>
        <family val="2"/>
        <charset val="238"/>
        <scheme val="minor"/>
      </rPr>
      <t>3%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p. d.</t>
    </r>
    <r>
      <rPr>
        <sz val="11"/>
        <color theme="1"/>
        <rFont val="Calibri"/>
        <family val="2"/>
        <charset val="238"/>
        <scheme val="minor"/>
      </rPr>
      <t xml:space="preserve"> splácať pôžičku  </t>
    </r>
    <r>
      <rPr>
        <b/>
        <u/>
        <sz val="12"/>
        <color theme="1"/>
        <rFont val="Calibri"/>
        <family val="2"/>
        <charset val="238"/>
        <scheme val="minor"/>
      </rPr>
      <t>458</t>
    </r>
    <r>
      <rPr>
        <sz val="11"/>
        <color theme="1"/>
        <rFont val="Calibri"/>
        <family val="2"/>
        <charset val="238"/>
        <scheme val="minor"/>
      </rPr>
      <t xml:space="preserve">€, ak ju budem splácať po </t>
    </r>
    <r>
      <rPr>
        <b/>
        <u/>
        <sz val="12"/>
        <color theme="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 xml:space="preserve">€ </t>
    </r>
    <r>
      <rPr>
        <b/>
        <u/>
        <sz val="12"/>
        <color theme="5" tint="-0.249977111117893"/>
        <rFont val="Calibri"/>
        <family val="2"/>
        <scheme val="minor"/>
      </rPr>
      <t>denne</t>
    </r>
    <r>
      <rPr>
        <sz val="11"/>
        <color theme="1"/>
        <rFont val="Calibri"/>
        <family val="2"/>
        <charset val="238"/>
        <scheme val="minor"/>
      </rPr>
      <t xml:space="preserve">? </t>
    </r>
  </si>
  <si>
    <t>Príklad 4:</t>
  </si>
  <si>
    <t>Polrokov:</t>
  </si>
  <si>
    <t>rok a pol</t>
  </si>
  <si>
    <t>V úvodnom príklade boli platby (úročenie) po rokoch, preto vyšiel počet období v rokoch. 
Všimnite si, že otázka sa pýtala na roky. To veľa študentov (ku svojej škode) ignoruje.</t>
  </si>
  <si>
    <t>Funkcia - PMT (Payment, Výška splátky/Platba)</t>
  </si>
  <si>
    <t>Funkcia PMT vypočíta výšku platby danej investície (napr. výšku splátky pôžičky). 
Počas celej doby sa predpokladá konštantná úroková sadzba a pravidelná konštantná platba.</t>
  </si>
  <si>
    <t>Výška splátky (cca):</t>
  </si>
  <si>
    <t>Príklad 2a: Hypotéku 100 000€ plánujem splatiť za 20 rokov, mesačnými splátkami pri úrokovej sadzbe 2% p. a.</t>
  </si>
  <si>
    <t>Príklad 2b: Hypotéku 100 000€ plánujem splatiť za 30 rokov, mesačnými splátkami pri úrokovej sadzbe 2% p. a.</t>
  </si>
  <si>
    <t>Aká veľká je splátka?</t>
  </si>
  <si>
    <t>2a</t>
  </si>
  <si>
    <t>2b</t>
  </si>
  <si>
    <t>Koľko zaplatíme celkovo?</t>
  </si>
  <si>
    <t>2b je celkovo drahšia o</t>
  </si>
  <si>
    <t>Splátka v prípade 2b je nižšia o</t>
  </si>
  <si>
    <t>Ale má to háčik.</t>
  </si>
  <si>
    <t>Otázka 2c: Je lepšia možnosť 2a alebo 2b?</t>
  </si>
  <si>
    <t>PV 2a</t>
  </si>
  <si>
    <t>PV 2b</t>
  </si>
  <si>
    <t>Príklad 3a: Hypotéku 100 000€ plánujem splatiť za 20 rokov, mesačnými splátkami pri úrokovej sadzbe 2% p. a.</t>
  </si>
  <si>
    <t>Príklad 3b: Hypotéku 100 000€ plánujem splatiť za 30 rokov, mesačnými splátkami pri úrokovej sadzbe 2% p. a.</t>
  </si>
  <si>
    <t>Aký veľký je úrok pri každej splátke?</t>
  </si>
  <si>
    <t>Ako znižujem svoj dlh každou splátkou?</t>
  </si>
  <si>
    <t>3a</t>
  </si>
  <si>
    <t>IPMT</t>
  </si>
  <si>
    <t>PPMT</t>
  </si>
  <si>
    <t>spolu</t>
  </si>
  <si>
    <t>3b</t>
  </si>
  <si>
    <t>Smejem sa babrošom, ktorí tu dorolovali.</t>
  </si>
  <si>
    <t>Gratulujem šikovníčkom, ktorí poznajú Ctrl+↓.</t>
  </si>
  <si>
    <t>prvý úrok</t>
  </si>
  <si>
    <t>Všimnite si</t>
  </si>
  <si>
    <t>Koľko bolo splatené z dlhu 100 000 € v polovici splácania</t>
  </si>
  <si>
    <t>Mnoho ľudí si myslí, že napríklad v polovici splácania pôžičky majú polovičný dlh.</t>
  </si>
  <si>
    <t>Jednorazovo:</t>
  </si>
  <si>
    <t>Funkcia PV vypočíta súčasnú hodnotu investície (napr. pôžičky). 
Počas celej doby sa predpokladá konštantná úroková sadzba a pravidelná konštantná platba.</t>
  </si>
  <si>
    <r>
      <t xml:space="preserve">Na </t>
    </r>
    <r>
      <rPr>
        <b/>
        <u/>
        <sz val="12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rokov</t>
    </r>
    <r>
      <rPr>
        <sz val="11"/>
        <color theme="1"/>
        <rFont val="Calibri"/>
        <family val="2"/>
        <charset val="238"/>
        <scheme val="minor"/>
      </rPr>
      <t xml:space="preserve"> si pri úrokovej sadzbe </t>
    </r>
    <r>
      <rPr>
        <b/>
        <u/>
        <sz val="12"/>
        <color theme="1"/>
        <rFont val="Calibri"/>
        <family val="2"/>
        <charset val="238"/>
        <scheme val="minor"/>
      </rPr>
      <t>3%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p. a.</t>
    </r>
    <r>
      <rPr>
        <sz val="11"/>
        <color theme="1"/>
        <rFont val="Calibri"/>
        <family val="2"/>
        <charset val="238"/>
        <scheme val="minor"/>
      </rPr>
      <t xml:space="preserve"> požičiam </t>
    </r>
    <r>
      <rPr>
        <b/>
        <u/>
        <sz val="12"/>
        <color theme="1"/>
        <rFont val="Calibri"/>
        <family val="2"/>
        <charset val="238"/>
        <scheme val="minor"/>
      </rPr>
      <t>458</t>
    </r>
    <r>
      <rPr>
        <sz val="11"/>
        <color theme="1"/>
        <rFont val="Calibri"/>
        <family val="2"/>
        <charset val="238"/>
        <scheme val="minor"/>
      </rPr>
      <t xml:space="preserve">€. Aká je výška splátky, ak pôžičku budem splácať </t>
    </r>
    <r>
      <rPr>
        <b/>
        <u/>
        <sz val="12"/>
        <color theme="1"/>
        <rFont val="Calibri"/>
        <family val="2"/>
        <charset val="238"/>
        <scheme val="minor"/>
      </rPr>
      <t>ročne</t>
    </r>
    <r>
      <rPr>
        <sz val="11"/>
        <color theme="1"/>
        <rFont val="Calibri"/>
        <family val="2"/>
        <charset val="238"/>
        <scheme val="minor"/>
      </rPr>
      <t xml:space="preserve">? </t>
    </r>
  </si>
  <si>
    <t xml:space="preserve">Asi vám nikdy nevyjde celé číslo. 
Ak pridáte počet zobrazovaných desatinných miest uvidíte: -100,006393701464.
Preto je v praxi výsledok vhodné zaokrúhliť. </t>
  </si>
  <si>
    <t>Obe možnosti sú rovnaké. Prečo? Pretože súčasná hodnota platieb je v oboch prípadoch 100 000. 
Skúste to vyrátať, aj keď by to malo byť zrejmé.</t>
  </si>
  <si>
    <t>Dôležité</t>
  </si>
  <si>
    <t>Všimnite si, 
že zápis funkcií 
IPMT a PPMT je rovnaký.</t>
  </si>
  <si>
    <t>V oboch prípadoch je prvý úrok rovnaký (Je rovnaký dlh). 
V prípade 3a ostane viac na zníženie dlhu (Je vyššia splátka). 
A preto je v prípade 3a úrok už pri druhej splátke menší. 
V oboch prípadoch vidieť, že so znižujúcim sa dlhom klesá úrok a zrýchľuje sa znižovanie dlhu.
Pozrite, aký úrok je na konci splácania, porovnajte ho s úrokom na začiatku.
Zvážte, čo pre vás znamená odpustenie úrokov za prvý resp. posledný rok.
Vždy je dobré pozrieť si splátkový kalendár.</t>
  </si>
  <si>
    <t>Funkcia NPer vypočíta počet období danej investície (napr. počet období potrebných na splatenie pôžičky). 
Počas celej doby sa predpokladá konštantná úroková sadzba a pravidelná konštantná platba.</t>
  </si>
  <si>
    <t xml:space="preserve">Výsledkom by malo byť celé číslo. Ale asi nikdy vám také nevyjde. 
Ak pridáte počet zobrazovaných desatinných miest uvidíte: 5,00034451871862.
Ak by bola výška úveru 457,970401687822€, dostali by sme sa k 5 bližšie: 4,9999962698773.
Preto je v praxi výsledok vhodné zaokrúhliť. </t>
  </si>
  <si>
    <t>Mesiacov:</t>
  </si>
  <si>
    <t>??</t>
  </si>
  <si>
    <t>¿ɐqʎɥɔ ǝɾ ǝpʞ</t>
  </si>
  <si>
    <t>Sľúbili ste, že mi o desať rokov dáte 120 000€. 
Pri predpokladanej úrokovej sadzbe 5% p. a. je to rovnaké, ako keby ste mi dnes dali čosi menej. 
Koľko presne by ste mi mali dať dnes?</t>
  </si>
  <si>
    <t>Vy by ste už mali vedieť, že to nie je pravda a aj prečo.</t>
  </si>
  <si>
    <r>
      <rPr>
        <b/>
        <sz val="12"/>
        <color theme="1"/>
        <rFont val="Calibri"/>
        <family val="2"/>
        <scheme val="minor"/>
      </rPr>
      <t>Splátka sa delí na dve časti.</t>
    </r>
    <r>
      <rPr>
        <b/>
        <sz val="16"/>
        <color theme="1"/>
        <rFont val="Calibri"/>
        <family val="2"/>
        <scheme val="minor"/>
      </rPr>
      <t xml:space="preserve">
Zo splátky sa vždy najskôr zaplatí úrok a až zvyšná časť sa použije na zníženie dlhu. 
To znamená, že dlh sa nezmenší o celú hodnotu splátky.
</t>
    </r>
    <r>
      <rPr>
        <b/>
        <sz val="12"/>
        <color theme="1"/>
        <rFont val="Calibri"/>
        <family val="2"/>
        <scheme val="minor"/>
      </rPr>
      <t>Je veľmi dobré vedieť, ako sa platba na tieto časti delí.</t>
    </r>
    <r>
      <rPr>
        <b/>
        <sz val="16"/>
        <color theme="1"/>
        <rFont val="Calibri"/>
        <family val="2"/>
        <scheme val="minor"/>
      </rPr>
      <t xml:space="preserve"> 
</t>
    </r>
    <r>
      <rPr>
        <b/>
        <sz val="12"/>
        <color theme="1"/>
        <rFont val="Calibri"/>
        <family val="2"/>
        <scheme val="minor"/>
      </rPr>
      <t>Funkcia PPMT (Principal part of PMT, Istina) vypočíta sumu, o ktorú sa zníži dlh pri danej splátke.
Funkcia IPMT (Interest part of PMT, Úrok) vypočíta úrok pri danej splátke.
PPMT a IPMT majú rovnaké argumenty:
sadzba, obdobie, počet období, súčasná hodnota, budúca hodnota, typ. Posledné dve sú nepovinné.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Nepoznáme iba argument obdobie. Určuje, ktorú splátku v poradí delíme. Každá splátka je síce rovnaká, ale delí sa inak.
Dôvod je vysvetlený nižšie. Ale môžete sa pokúsiť na to prísť.</t>
    </r>
  </si>
  <si>
    <t>Napriek záveru príkladu 2c, vo všeobecnosti je lepšie splácať pôžičku najrýchlejšie ako sa dá (pri danej úrokovej sadzbe) - teda mať čo najvyššie splátky.
Väčšia splátka znamená, že po zaplatení úroku ostane zo splátky viac na zníženie dlhu. 
A keďže dlh je menší, bude aj úrok z nasledujúcej splátky menší ako v predchádzajúcej splátke a ostane viac na zníženie dlhu. 
A tak až do šťastného konca</t>
  </si>
  <si>
    <t>Funkcia PMT má 5 argumentov: sadzba, počet období, súčasná hodnota, budúca hodnota, typ. Posledné dve sú nepovinné.</t>
  </si>
  <si>
    <t>Funkcia NPer má 5 argumentov: sadzba, platba, súčasná hodnota, budúca hodnota, typ. Posledné dve sú nepovinné.</t>
  </si>
  <si>
    <t>Úvodný príklad
s platbou na začiatku:</t>
  </si>
  <si>
    <t>Úvodný príklad</t>
  </si>
  <si>
    <t>Úvodný príklad s platbou na začiatku:</t>
  </si>
  <si>
    <t>PV</t>
  </si>
  <si>
    <t>Manuálne</t>
  </si>
  <si>
    <t>to je ako keby</t>
  </si>
  <si>
    <t xml:space="preserve">Vidieť časovú hodnotu peňazí. Súčasná hodnota terajších 100€ je teraz 100€. 
Ale zvyšných 400€ dáte v (rôzne ďalekej) budúcnosti.
Tie budúce peniaze (400€) majú teraz hodnotu 371,71€. </t>
  </si>
  <si>
    <t xml:space="preserve">Veľmi zaujímavý príklad - Kde je zrada? 😈😈😈😈😈😈😈  </t>
  </si>
  <si>
    <t>Príklad 5a:</t>
  </si>
  <si>
    <t>Príklad 5b:</t>
  </si>
  <si>
    <r>
      <t xml:space="preserve">Požičal som si </t>
    </r>
    <r>
      <rPr>
        <b/>
        <u/>
        <sz val="12"/>
        <color theme="1"/>
        <rFont val="Calibri"/>
        <family val="2"/>
        <scheme val="minor"/>
      </rPr>
      <t>666</t>
    </r>
    <r>
      <rPr>
        <sz val="11"/>
        <color theme="1"/>
        <rFont val="Calibri"/>
        <family val="2"/>
        <charset val="238"/>
        <scheme val="minor"/>
      </rPr>
      <t xml:space="preserve">€. Úroková sadzba bola </t>
    </r>
    <r>
      <rPr>
        <b/>
        <u/>
        <sz val="12"/>
        <color theme="1"/>
        <rFont val="Calibri"/>
        <family val="2"/>
        <scheme val="minor"/>
      </rPr>
      <t>13%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p. a.</t>
    </r>
    <r>
      <rPr>
        <sz val="11"/>
        <color theme="1"/>
        <rFont val="Calibri"/>
        <family val="2"/>
        <charset val="238"/>
        <scheme val="minor"/>
      </rPr>
      <t xml:space="preserve">  Splátka je </t>
    </r>
    <r>
      <rPr>
        <b/>
        <sz val="11"/>
        <color theme="1"/>
        <rFont val="Calibri"/>
        <family val="2"/>
        <charset val="238"/>
        <scheme val="minor"/>
      </rPr>
      <t>10€ mesačne.</t>
    </r>
    <r>
      <rPr>
        <sz val="11"/>
        <color theme="1"/>
        <rFont val="Calibri"/>
        <family val="2"/>
        <charset val="238"/>
        <scheme val="minor"/>
      </rPr>
      <t xml:space="preserve"> Koľko </t>
    </r>
    <r>
      <rPr>
        <b/>
        <u/>
        <sz val="12"/>
        <rFont val="Calibri"/>
        <family val="2"/>
        <scheme val="minor"/>
      </rPr>
      <t>rokov</t>
    </r>
    <r>
      <rPr>
        <sz val="11"/>
        <rFont val="Calibri"/>
        <family val="2"/>
        <scheme val="minor"/>
      </rPr>
      <t xml:space="preserve"> budem splácať</t>
    </r>
    <r>
      <rPr>
        <sz val="11"/>
        <color theme="1"/>
        <rFont val="Calibri"/>
        <family val="2"/>
        <charset val="238"/>
        <scheme val="minor"/>
      </rPr>
      <t xml:space="preserve">? </t>
    </r>
  </si>
  <si>
    <r>
      <t xml:space="preserve">Požičal som </t>
    </r>
    <r>
      <rPr>
        <b/>
        <u/>
        <sz val="12"/>
        <color theme="1"/>
        <rFont val="Calibri"/>
        <family val="2"/>
        <scheme val="minor"/>
      </rPr>
      <t>458</t>
    </r>
    <r>
      <rPr>
        <sz val="11"/>
        <color theme="1"/>
        <rFont val="Calibri"/>
        <family val="2"/>
        <charset val="238"/>
        <scheme val="minor"/>
      </rPr>
      <t xml:space="preserve">€. Úroková sadzba bola </t>
    </r>
    <r>
      <rPr>
        <b/>
        <u/>
        <sz val="12"/>
        <color theme="1"/>
        <rFont val="Calibri"/>
        <family val="2"/>
        <scheme val="minor"/>
      </rPr>
      <t>3%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p. s.</t>
    </r>
    <r>
      <rPr>
        <sz val="11"/>
        <color theme="1"/>
        <rFont val="Calibri"/>
        <family val="2"/>
        <charset val="238"/>
        <scheme val="minor"/>
      </rPr>
      <t xml:space="preserve">  Po čase bola pôžička splatená </t>
    </r>
    <r>
      <rPr>
        <b/>
        <u/>
        <sz val="12"/>
        <color theme="1"/>
        <rFont val="Calibri"/>
        <family val="2"/>
        <scheme val="minor"/>
      </rPr>
      <t>jednorazovou</t>
    </r>
    <r>
      <rPr>
        <sz val="11"/>
        <color theme="1"/>
        <rFont val="Calibri"/>
        <family val="2"/>
        <charset val="238"/>
        <scheme val="minor"/>
      </rPr>
      <t xml:space="preserve"> platbou </t>
    </r>
    <r>
      <rPr>
        <b/>
        <u/>
        <sz val="12"/>
        <color theme="1"/>
        <rFont val="Calibri"/>
        <family val="2"/>
        <scheme val="minor"/>
      </rPr>
      <t>500</t>
    </r>
    <r>
      <rPr>
        <sz val="11"/>
        <color theme="1"/>
        <rFont val="Calibri"/>
        <family val="2"/>
        <charset val="238"/>
        <scheme val="minor"/>
      </rPr>
      <t xml:space="preserve">€.
Koľko </t>
    </r>
    <r>
      <rPr>
        <b/>
        <u/>
        <sz val="12"/>
        <rFont val="Calibri"/>
        <family val="2"/>
        <scheme val="minor"/>
      </rPr>
      <t>rokov</t>
    </r>
    <r>
      <rPr>
        <sz val="11"/>
        <rFont val="Calibri"/>
        <family val="2"/>
        <scheme val="minor"/>
      </rPr>
      <t xml:space="preserve"> som čakal na jej splatenie</t>
    </r>
    <r>
      <rPr>
        <sz val="11"/>
        <color theme="1"/>
        <rFont val="Calibri"/>
        <family val="2"/>
        <charset val="238"/>
        <scheme val="minor"/>
      </rPr>
      <t xml:space="preserve">? </t>
    </r>
  </si>
  <si>
    <t>Nominálne dám</t>
  </si>
  <si>
    <r>
      <t xml:space="preserve">Požičal som si od chlapíka s rohami </t>
    </r>
    <r>
      <rPr>
        <b/>
        <u/>
        <sz val="12"/>
        <color theme="1"/>
        <rFont val="Calibri"/>
        <family val="2"/>
        <scheme val="minor"/>
      </rPr>
      <t>666</t>
    </r>
    <r>
      <rPr>
        <sz val="11"/>
        <color theme="1"/>
        <rFont val="Calibri"/>
        <family val="2"/>
        <charset val="238"/>
        <scheme val="minor"/>
      </rPr>
      <t xml:space="preserve">€. Úroková sadzba je podľa očakávania </t>
    </r>
    <r>
      <rPr>
        <b/>
        <u/>
        <sz val="12"/>
        <color theme="1"/>
        <rFont val="Calibri"/>
        <family val="2"/>
        <scheme val="minor"/>
      </rPr>
      <t>13%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 xml:space="preserve">p. a.
</t>
    </r>
    <r>
      <rPr>
        <sz val="12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ežne sa dá požičať alebo požičať si za 13% p.a., a predpoklad je, že vždy to tak bude.
Táto pôžička je troštička iná: Budem mu dávať 100 rokov (aj moje deti a ich deti ...) </t>
    </r>
    <r>
      <rPr>
        <sz val="12"/>
        <color theme="1"/>
        <rFont val="Calibri"/>
        <family val="2"/>
        <charset val="238"/>
        <scheme val="minor"/>
      </rPr>
      <t xml:space="preserve">po šťastných </t>
    </r>
    <r>
      <rPr>
        <b/>
        <sz val="12"/>
        <color theme="1"/>
        <rFont val="Calibri"/>
        <family val="2"/>
        <charset val="238"/>
        <scheme val="minor"/>
      </rPr>
      <t>7€ mesačne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Je to pre mňa dobrá PÔŽIČKA?</t>
    </r>
  </si>
  <si>
    <t>Reálne dám</t>
  </si>
  <si>
    <t>Ako keby som si požičal</t>
  </si>
  <si>
    <t>Rozdiel</t>
  </si>
  <si>
    <t>Dlh - manuálne</t>
  </si>
  <si>
    <t>Dlh - matematika</t>
  </si>
  <si>
    <t>Rozdiel v pôžičkách</t>
  </si>
  <si>
    <t>ver 13.11.2023</t>
  </si>
  <si>
    <t xml:space="preserve"> 8 187 973.1544913837567240710586351069279834929066305724410836513959027057618635141499457502189006185968468304239858723001361626695370933766760889635799364561386298346398975696738036288126360338401806177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</si>
</sst>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&quot;€&quot;"/>
    <numFmt numFmtId="166" formatCode="#,##0\ \r\o\k\o\v"/>
    <numFmt numFmtId="167" formatCode="_-* #,##0_-;\-* #,##0_-;_-* &quot;-&quot;??_-;_-@_-"/>
    <numFmt numFmtId="168" formatCode="_-* #,##0.00\ [$€-41B]_-;\-* #,##0.00\ [$€-41B]_-;_-* &quot;-&quot;??\ [$€-41B]_-;_-@_-"/>
    <numFmt numFmtId="191" formatCode="_-* #,##0.00000000\ [$€-41B]_-;\-* #,##0.00000000\ [$€-41B]_-;_-* &quot;-&quot;??\ [$€-41B]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u/>
      <sz val="12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8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/>
    <xf numFmtId="8" fontId="4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/>
    <xf numFmtId="0" fontId="7" fillId="0" borderId="0" xfId="2" applyBorder="1"/>
    <xf numFmtId="0" fontId="8" fillId="0" borderId="0" xfId="0" applyFont="1" applyAlignment="1">
      <alignment vertical="center" textRotation="90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2" xfId="0" applyBorder="1"/>
    <xf numFmtId="0" fontId="2" fillId="0" borderId="7" xfId="0" applyFont="1" applyBorder="1"/>
    <xf numFmtId="0" fontId="2" fillId="0" borderId="0" xfId="0" applyFont="1" applyAlignment="1">
      <alignment vertical="center" wrapText="1"/>
    </xf>
    <xf numFmtId="0" fontId="11" fillId="0" borderId="6" xfId="0" applyFont="1" applyBorder="1"/>
    <xf numFmtId="0" fontId="2" fillId="0" borderId="8" xfId="0" applyFont="1" applyBorder="1"/>
    <xf numFmtId="1" fontId="0" fillId="0" borderId="13" xfId="0" applyNumberForma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vertical="center"/>
    </xf>
    <xf numFmtId="12" fontId="0" fillId="0" borderId="13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12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8" fontId="9" fillId="0" borderId="0" xfId="0" applyNumberFormat="1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8" fontId="12" fillId="0" borderId="0" xfId="0" applyNumberFormat="1" applyFont="1"/>
    <xf numFmtId="0" fontId="12" fillId="0" borderId="10" xfId="0" applyFont="1" applyBorder="1"/>
    <xf numFmtId="0" fontId="12" fillId="0" borderId="12" xfId="0" applyFont="1" applyBorder="1"/>
    <xf numFmtId="8" fontId="12" fillId="0" borderId="13" xfId="0" applyNumberFormat="1" applyFont="1" applyBorder="1"/>
    <xf numFmtId="0" fontId="12" fillId="0" borderId="13" xfId="0" applyFont="1" applyBorder="1"/>
    <xf numFmtId="0" fontId="12" fillId="0" borderId="14" xfId="0" applyFont="1" applyBorder="1"/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2" fontId="0" fillId="0" borderId="13" xfId="0" applyNumberFormat="1" applyBorder="1" applyAlignment="1">
      <alignment horizontal="center" vertical="center"/>
    </xf>
    <xf numFmtId="0" fontId="25" fillId="0" borderId="0" xfId="2" applyFont="1" applyAlignment="1"/>
    <xf numFmtId="165" fontId="0" fillId="0" borderId="0" xfId="0" applyNumberFormat="1"/>
    <xf numFmtId="0" fontId="26" fillId="0" borderId="0" xfId="2" applyFont="1" applyAlignment="1"/>
    <xf numFmtId="0" fontId="26" fillId="0" borderId="0" xfId="0" applyFont="1"/>
    <xf numFmtId="8" fontId="26" fillId="0" borderId="0" xfId="2" applyNumberFormat="1" applyFont="1" applyAlignment="1"/>
    <xf numFmtId="0" fontId="27" fillId="0" borderId="0" xfId="2" applyFont="1" applyAlignment="1">
      <alignment horizontal="center"/>
    </xf>
    <xf numFmtId="165" fontId="26" fillId="0" borderId="0" xfId="2" applyNumberFormat="1" applyFont="1" applyBorder="1" applyAlignment="1"/>
    <xf numFmtId="8" fontId="27" fillId="0" borderId="0" xfId="2" applyNumberFormat="1" applyFont="1" applyAlignment="1"/>
    <xf numFmtId="166" fontId="0" fillId="0" borderId="0" xfId="0" applyNumberFormat="1"/>
    <xf numFmtId="167" fontId="0" fillId="0" borderId="0" xfId="1" applyNumberFormat="1" applyFont="1"/>
    <xf numFmtId="168" fontId="0" fillId="0" borderId="0" xfId="0" applyNumberFormat="1"/>
    <xf numFmtId="44" fontId="0" fillId="0" borderId="0" xfId="4" applyFont="1"/>
    <xf numFmtId="0" fontId="12" fillId="0" borderId="1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166" fontId="0" fillId="0" borderId="13" xfId="0" applyNumberFormat="1" applyBorder="1"/>
    <xf numFmtId="44" fontId="0" fillId="0" borderId="0" xfId="4" applyFont="1" applyAlignment="1"/>
    <xf numFmtId="0" fontId="0" fillId="0" borderId="0" xfId="0" applyAlignment="1">
      <alignment horizontal="center"/>
    </xf>
    <xf numFmtId="8" fontId="26" fillId="0" borderId="0" xfId="2" applyNumberFormat="1" applyFont="1" applyBorder="1" applyAlignment="1"/>
    <xf numFmtId="8" fontId="26" fillId="0" borderId="0" xfId="2" applyNumberFormat="1" applyFont="1" applyAlignment="1"/>
    <xf numFmtId="0" fontId="27" fillId="0" borderId="0" xfId="2" applyFont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8" fontId="0" fillId="0" borderId="0" xfId="0" applyNumberFormat="1"/>
    <xf numFmtId="0" fontId="6" fillId="0" borderId="0" xfId="0" applyFont="1"/>
    <xf numFmtId="0" fontId="4" fillId="0" borderId="0" xfId="0" applyFont="1"/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/>
    <xf numFmtId="0" fontId="8" fillId="0" borderId="16" xfId="0" applyFont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0" fillId="0" borderId="13" xfId="0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0" xfId="2" applyAlignment="1"/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8" fontId="4" fillId="0" borderId="0" xfId="0" applyNumberFormat="1" applyFont="1"/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0" fillId="0" borderId="13" xfId="0" applyBorder="1" applyAlignment="1">
      <alignment vertical="center"/>
    </xf>
    <xf numFmtId="1" fontId="4" fillId="0" borderId="2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10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8" fontId="9" fillId="0" borderId="22" xfId="4" applyNumberFormat="1" applyFont="1" applyBorder="1" applyAlignment="1">
      <alignment horizontal="center" vertical="center"/>
    </xf>
    <xf numFmtId="44" fontId="9" fillId="0" borderId="23" xfId="4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3" fillId="0" borderId="2" xfId="0" applyFont="1" applyBorder="1"/>
    <xf numFmtId="0" fontId="23" fillId="0" borderId="3" xfId="0" applyFont="1" applyBorder="1"/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8" fontId="9" fillId="0" borderId="23" xfId="4" applyNumberFormat="1" applyFont="1" applyBorder="1" applyAlignment="1">
      <alignment horizontal="center" vertical="center"/>
    </xf>
    <xf numFmtId="44" fontId="9" fillId="0" borderId="24" xfId="4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21" fillId="0" borderId="2" xfId="0" applyFont="1" applyBorder="1"/>
    <xf numFmtId="0" fontId="21" fillId="0" borderId="3" xfId="0" applyFont="1" applyBorder="1"/>
    <xf numFmtId="0" fontId="9" fillId="0" borderId="0" xfId="0" applyFont="1" applyAlignment="1">
      <alignment horizontal="center"/>
    </xf>
    <xf numFmtId="0" fontId="12" fillId="0" borderId="13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43" fontId="0" fillId="0" borderId="0" xfId="1" applyFont="1"/>
    <xf numFmtId="191" fontId="0" fillId="0" borderId="0" xfId="1" applyNumberFormat="1" applyFont="1" applyAlignment="1"/>
    <xf numFmtId="191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left" indent="2"/>
    </xf>
  </cellXfs>
  <cellStyles count="6">
    <cellStyle name="Čiarka" xfId="1" builtinId="3"/>
    <cellStyle name="Čiarka 2" xfId="3" xr:uid="{894AB1CD-75A7-4689-A1DD-F7C0CD2EE619}"/>
    <cellStyle name="Čiarka 3" xfId="5" xr:uid="{3757E3D3-39E1-4C26-AD36-C5033B2E4297}"/>
    <cellStyle name="Hypertextové prepojenie" xfId="2" builtinId="8"/>
    <cellStyle name="Mena" xfId="4" builtinId="4"/>
    <cellStyle name="Normálna" xfId="0" builtinId="0"/>
  </cellStyles>
  <dxfs count="3"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916B6F6-3F02-4B53-83DA-16CB4C13C374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client=firefox-b-d&amp;q=lump+sum%3A" TargetMode="External"/><Relationship Id="rId1" Type="http://schemas.openxmlformats.org/officeDocument/2006/relationships/hyperlink" Target="https://fpedas.uniza.sk/~adamko/externe/samostudium/Finan%c4%8dn%c3%a9%20funkcie%20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0FE-ABCA-41E5-B6A2-1F6099B0B4F0}">
  <dimension ref="A1:R33"/>
  <sheetViews>
    <sheetView tabSelected="1" zoomScale="115" zoomScaleNormal="115" workbookViewId="0"/>
  </sheetViews>
  <sheetFormatPr defaultRowHeight="15" x14ac:dyDescent="0.25"/>
  <cols>
    <col min="1" max="1" width="3.85546875" customWidth="1"/>
    <col min="2" max="2" width="10.85546875" customWidth="1"/>
    <col min="3" max="3" width="10.28515625" bestFit="1" customWidth="1"/>
    <col min="4" max="4" width="5.7109375" customWidth="1"/>
    <col min="6" max="6" width="9.140625" customWidth="1"/>
    <col min="7" max="7" width="12.7109375" bestFit="1" customWidth="1"/>
    <col min="8" max="8" width="6" customWidth="1"/>
    <col min="9" max="9" width="13.42578125" bestFit="1" customWidth="1"/>
    <col min="10" max="10" width="10.140625" bestFit="1" customWidth="1"/>
  </cols>
  <sheetData>
    <row r="1" spans="1:15" ht="18.75" x14ac:dyDescent="0.3">
      <c r="A1" t="s">
        <v>114</v>
      </c>
      <c r="C1" s="94" t="s">
        <v>2</v>
      </c>
      <c r="D1" s="94"/>
      <c r="E1" s="94"/>
      <c r="F1" s="94"/>
      <c r="G1" s="94"/>
      <c r="H1" s="94"/>
      <c r="I1" s="94"/>
      <c r="J1" s="94"/>
      <c r="K1" s="94"/>
    </row>
    <row r="3" spans="1:15" ht="42.6" customHeight="1" x14ac:dyDescent="0.25">
      <c r="C3" s="102" t="s">
        <v>76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"/>
    </row>
    <row r="4" spans="1:15" ht="16.5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3.15" customHeight="1" thickBot="1" x14ac:dyDescent="0.3">
      <c r="B5" s="95" t="s">
        <v>3</v>
      </c>
      <c r="C5" s="96"/>
      <c r="D5" s="100" t="s">
        <v>26</v>
      </c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15" x14ac:dyDescent="0.25">
      <c r="B6" s="3"/>
      <c r="C6" s="3"/>
      <c r="D6" s="97" t="s">
        <v>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15.75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x14ac:dyDescent="0.25">
      <c r="B8" s="98" t="s">
        <v>22</v>
      </c>
      <c r="C8" s="98"/>
      <c r="D8" s="99">
        <f>PV(0.03, 5, -100)</f>
        <v>457.97071871945309</v>
      </c>
      <c r="E8" s="99"/>
      <c r="F8" s="78" t="str">
        <f ca="1">_xlfn.FORMULATEXT(D8)</f>
        <v>=PV(0,03; 5; -100)</v>
      </c>
      <c r="G8" s="78"/>
      <c r="H8" s="78"/>
      <c r="K8" s="4"/>
      <c r="L8" s="4"/>
      <c r="O8" s="4"/>
    </row>
    <row r="9" spans="1:15" ht="15.75" x14ac:dyDescent="0.25">
      <c r="C9" s="5"/>
      <c r="D9" s="77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ht="15.75" x14ac:dyDescent="0.25"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C11" s="78" t="s">
        <v>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x14ac:dyDescent="0.25">
      <c r="C12" s="84" t="s">
        <v>6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5" x14ac:dyDescent="0.25">
      <c r="C13" s="84" t="s">
        <v>7</v>
      </c>
      <c r="D13" s="84"/>
      <c r="E13" s="84"/>
      <c r="F13" s="84"/>
      <c r="G13" s="84"/>
      <c r="H13" s="84"/>
      <c r="I13" s="84"/>
      <c r="J13" s="84"/>
    </row>
    <row r="14" spans="1:15" x14ac:dyDescent="0.25">
      <c r="C14" s="91" t="s">
        <v>9</v>
      </c>
      <c r="D14" s="91"/>
      <c r="E14" s="91"/>
      <c r="F14" s="91"/>
      <c r="G14" s="91"/>
      <c r="H14" s="91"/>
      <c r="I14" s="91"/>
      <c r="J14" s="91"/>
    </row>
    <row r="15" spans="1:15" x14ac:dyDescent="0.25">
      <c r="C15" s="54"/>
      <c r="D15" s="54"/>
      <c r="E15" s="56"/>
      <c r="F15" s="56"/>
      <c r="G15" s="56"/>
      <c r="H15" s="56"/>
      <c r="I15" s="56"/>
      <c r="J15" s="56"/>
      <c r="K15" s="57"/>
      <c r="L15" s="57"/>
      <c r="M15" s="57"/>
      <c r="N15" s="57"/>
    </row>
    <row r="16" spans="1:15" x14ac:dyDescent="0.25">
      <c r="B16">
        <v>0</v>
      </c>
      <c r="C16" s="55">
        <v>100</v>
      </c>
      <c r="D16" s="54"/>
      <c r="E16" s="74" t="s">
        <v>95</v>
      </c>
      <c r="F16" s="74"/>
      <c r="G16" s="56"/>
      <c r="H16" s="56"/>
      <c r="I16" s="56"/>
      <c r="J16" s="74" t="s">
        <v>96</v>
      </c>
      <c r="K16" s="74"/>
      <c r="L16" s="74"/>
      <c r="M16" s="74"/>
      <c r="N16" s="57"/>
    </row>
    <row r="17" spans="2:18" x14ac:dyDescent="0.25">
      <c r="B17">
        <v>1</v>
      </c>
      <c r="C17" s="55">
        <f>C16/(1.03)</f>
        <v>97.087378640776691</v>
      </c>
      <c r="D17" s="54"/>
      <c r="E17" s="58">
        <f>PV(0.03,5,-100)</f>
        <v>457.97071871945309</v>
      </c>
      <c r="F17" s="58" t="str">
        <f ca="1">_xlfn.FORMULATEXT(E17)</f>
        <v>=PV(0,03;5;-100)</v>
      </c>
      <c r="G17" s="56"/>
      <c r="H17" s="59" t="s">
        <v>97</v>
      </c>
      <c r="I17" s="56"/>
      <c r="J17" s="58">
        <f>PV(0.03,5,-100,0,1)</f>
        <v>471.70984028103669</v>
      </c>
      <c r="K17" s="73" t="str">
        <f ca="1">_xlfn.FORMULATEXT(J17)</f>
        <v>=PV(0,03;5;-100;0;1)</v>
      </c>
      <c r="L17" s="73"/>
      <c r="M17" s="73"/>
      <c r="N17" s="57"/>
    </row>
    <row r="18" spans="2:18" x14ac:dyDescent="0.25">
      <c r="B18">
        <v>2</v>
      </c>
      <c r="C18" s="55">
        <f t="shared" ref="C18:C21" si="0">C17/(1.03)</f>
        <v>94.259590913375419</v>
      </c>
      <c r="D18" s="54"/>
      <c r="E18" s="56"/>
      <c r="F18" s="56"/>
      <c r="G18" s="56"/>
      <c r="H18" s="56"/>
      <c r="I18" s="56" t="s">
        <v>99</v>
      </c>
      <c r="J18" s="58">
        <f>100+PV(0.03,4,-100)</f>
        <v>471.7098402810368</v>
      </c>
      <c r="K18" s="73" t="str">
        <f ca="1">_xlfn.FORMULATEXT(J18)</f>
        <v>=100+PV(0,03;4;-100)</v>
      </c>
      <c r="L18" s="73"/>
      <c r="M18" s="73"/>
      <c r="N18" s="57"/>
    </row>
    <row r="19" spans="2:18" x14ac:dyDescent="0.25">
      <c r="B19">
        <v>3</v>
      </c>
      <c r="C19" s="55">
        <f t="shared" si="0"/>
        <v>91.514165935315944</v>
      </c>
      <c r="D19" s="54"/>
      <c r="N19" s="57"/>
    </row>
    <row r="20" spans="2:18" x14ac:dyDescent="0.25">
      <c r="B20">
        <v>4</v>
      </c>
      <c r="C20" s="55">
        <f t="shared" si="0"/>
        <v>88.848704791568878</v>
      </c>
      <c r="D20" s="54"/>
      <c r="M20" s="57"/>
      <c r="N20" s="57"/>
      <c r="O20" s="57"/>
      <c r="P20" s="57"/>
      <c r="Q20" s="57"/>
      <c r="R20" s="57"/>
    </row>
    <row r="21" spans="2:18" x14ac:dyDescent="0.25">
      <c r="B21">
        <v>5</v>
      </c>
      <c r="C21" s="55">
        <f t="shared" si="0"/>
        <v>86.260878438416384</v>
      </c>
      <c r="D21" s="54"/>
      <c r="E21" s="60">
        <f>SUM(C17:C21)</f>
        <v>457.97071871945332</v>
      </c>
      <c r="F21" s="72" t="str">
        <f ca="1">_xlfn.FORMULATEXT(E21)</f>
        <v>=SUM(C17:C21)</v>
      </c>
      <c r="G21" s="72"/>
      <c r="H21" s="61" t="s">
        <v>98</v>
      </c>
      <c r="I21" s="56"/>
      <c r="J21" s="60">
        <f>SUM(C16:C20)</f>
        <v>471.70984028103692</v>
      </c>
      <c r="K21" s="72" t="str">
        <f ca="1">_xlfn.FORMULATEXT(J21)</f>
        <v>=SUM(C16:C20)</v>
      </c>
      <c r="L21" s="73"/>
      <c r="M21" s="73"/>
      <c r="N21" s="57"/>
      <c r="O21" s="57"/>
      <c r="P21" s="57"/>
      <c r="Q21" s="57"/>
      <c r="R21" s="57"/>
    </row>
    <row r="22" spans="2:18" x14ac:dyDescent="0.25">
      <c r="D22" s="54"/>
      <c r="E22" s="56"/>
      <c r="F22" s="56"/>
      <c r="G22" s="56"/>
      <c r="H22" s="56"/>
      <c r="I22" s="56"/>
      <c r="J22" s="56"/>
      <c r="K22" s="57"/>
      <c r="L22" s="57"/>
      <c r="M22" s="57"/>
      <c r="N22" s="57"/>
      <c r="O22" s="57"/>
      <c r="P22" s="57"/>
      <c r="Q22" s="57"/>
      <c r="R22" s="57"/>
    </row>
    <row r="23" spans="2:18" x14ac:dyDescent="0.25"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2:18" ht="15.75" thickBot="1" x14ac:dyDescent="0.3">
      <c r="B24" s="11" t="s">
        <v>10</v>
      </c>
    </row>
    <row r="25" spans="2:18" ht="57" customHeight="1" thickTop="1" thickBot="1" x14ac:dyDescent="0.3">
      <c r="B25" s="89" t="s">
        <v>94</v>
      </c>
      <c r="C25" s="90"/>
      <c r="D25" s="92" t="s">
        <v>100</v>
      </c>
      <c r="E25" s="92"/>
      <c r="F25" s="92"/>
      <c r="G25" s="92"/>
      <c r="H25" s="92"/>
      <c r="I25" s="92"/>
      <c r="J25" s="92"/>
      <c r="K25" s="92"/>
      <c r="L25" s="92"/>
      <c r="M25" s="93"/>
      <c r="N25" s="85" t="s">
        <v>16</v>
      </c>
      <c r="O25" s="2"/>
    </row>
    <row r="26" spans="2:18" ht="15.75" thickBot="1" x14ac:dyDescent="0.3">
      <c r="B26" s="11"/>
      <c r="N26" s="86"/>
    </row>
    <row r="27" spans="2:18" ht="57" customHeight="1" x14ac:dyDescent="0.25">
      <c r="B27" s="79" t="s">
        <v>11</v>
      </c>
      <c r="C27" s="82" t="s">
        <v>88</v>
      </c>
      <c r="D27" s="82"/>
      <c r="E27" s="82"/>
      <c r="F27" s="82"/>
      <c r="G27" s="82"/>
      <c r="H27" s="82"/>
      <c r="I27" s="82"/>
      <c r="J27" s="82"/>
      <c r="K27" s="82"/>
      <c r="L27" s="82"/>
      <c r="M27" s="83"/>
      <c r="N27" s="86"/>
      <c r="O27" s="9"/>
    </row>
    <row r="28" spans="2:18" x14ac:dyDescent="0.25">
      <c r="B28" s="80"/>
      <c r="C28" s="84" t="s">
        <v>75</v>
      </c>
      <c r="D28" s="84"/>
      <c r="E28" s="76">
        <f>PV(0.05, 10, 0, -120000)</f>
        <v>73669.590424891125</v>
      </c>
      <c r="F28" s="76"/>
      <c r="G28" t="str">
        <f ca="1">_xlfn.FORMULATEXT(E28)</f>
        <v>=PV(0,05; 10; 0; -120000)</v>
      </c>
      <c r="M28" s="6"/>
      <c r="N28" s="86"/>
    </row>
    <row r="29" spans="2:18" ht="15.75" thickBot="1" x14ac:dyDescent="0.3">
      <c r="B29" s="81"/>
      <c r="C29" s="88" t="s">
        <v>15</v>
      </c>
      <c r="D29" s="88"/>
      <c r="E29" s="88"/>
      <c r="F29" s="88"/>
      <c r="G29" s="7"/>
      <c r="H29" s="7"/>
      <c r="I29" s="7"/>
      <c r="J29" s="7"/>
      <c r="K29" s="7"/>
      <c r="L29" s="7"/>
      <c r="M29" s="8"/>
      <c r="N29" s="86"/>
    </row>
    <row r="30" spans="2:18" ht="15.75" thickBot="1" x14ac:dyDescent="0.3">
      <c r="N30" s="86"/>
    </row>
    <row r="31" spans="2:18" ht="54.6" customHeight="1" x14ac:dyDescent="0.25">
      <c r="B31" s="79" t="s">
        <v>13</v>
      </c>
      <c r="C31" s="82" t="s">
        <v>17</v>
      </c>
      <c r="D31" s="82"/>
      <c r="E31" s="82"/>
      <c r="F31" s="82"/>
      <c r="G31" s="82"/>
      <c r="H31" s="82"/>
      <c r="I31" s="82"/>
      <c r="J31" s="82"/>
      <c r="K31" s="82"/>
      <c r="L31" s="82"/>
      <c r="M31" s="83"/>
      <c r="N31" s="86"/>
    </row>
    <row r="32" spans="2:18" x14ac:dyDescent="0.25">
      <c r="B32" s="80"/>
      <c r="C32" s="12" t="s">
        <v>14</v>
      </c>
      <c r="D32" s="76">
        <f>PV(0.05/12,12*10,-1000)</f>
        <v>94281.350328235261</v>
      </c>
      <c r="E32" s="76"/>
      <c r="F32" t="str">
        <f ca="1">_xlfn.FORMULATEXT(D32)</f>
        <v>=PV(0,05/12;12*10;-1000)</v>
      </c>
      <c r="M32" s="6"/>
      <c r="N32" s="86"/>
    </row>
    <row r="33" spans="2:14" ht="15.75" thickBot="1" x14ac:dyDescent="0.3">
      <c r="B33" s="81"/>
      <c r="C33" s="88" t="s">
        <v>18</v>
      </c>
      <c r="D33" s="88"/>
      <c r="E33" s="88"/>
      <c r="F33" s="88"/>
      <c r="G33" s="88"/>
      <c r="H33" s="75">
        <f>12*10*1000</f>
        <v>120000</v>
      </c>
      <c r="I33" s="75"/>
      <c r="J33" s="7" t="str">
        <f ca="1">_xlfn.FORMULATEXT(H33)</f>
        <v>=12*10*1000</v>
      </c>
      <c r="K33" s="7"/>
      <c r="L33" s="7"/>
      <c r="M33" s="8"/>
      <c r="N33" s="87"/>
    </row>
  </sheetData>
  <mergeCells count="32">
    <mergeCell ref="C1:K1"/>
    <mergeCell ref="B5:C5"/>
    <mergeCell ref="D6:O6"/>
    <mergeCell ref="B8:C8"/>
    <mergeCell ref="D8:E8"/>
    <mergeCell ref="F8:H8"/>
    <mergeCell ref="D5:N5"/>
    <mergeCell ref="C3:N3"/>
    <mergeCell ref="D9:O9"/>
    <mergeCell ref="C11:O11"/>
    <mergeCell ref="B31:B33"/>
    <mergeCell ref="C31:M31"/>
    <mergeCell ref="C28:D28"/>
    <mergeCell ref="N25:N33"/>
    <mergeCell ref="C33:G33"/>
    <mergeCell ref="C12:O12"/>
    <mergeCell ref="E28:F28"/>
    <mergeCell ref="B25:C25"/>
    <mergeCell ref="C13:J13"/>
    <mergeCell ref="C14:J14"/>
    <mergeCell ref="D25:M25"/>
    <mergeCell ref="C27:M27"/>
    <mergeCell ref="B27:B29"/>
    <mergeCell ref="C29:F29"/>
    <mergeCell ref="F21:G21"/>
    <mergeCell ref="K18:M18"/>
    <mergeCell ref="E16:F16"/>
    <mergeCell ref="J16:M16"/>
    <mergeCell ref="H33:I33"/>
    <mergeCell ref="D32:E32"/>
    <mergeCell ref="K21:M21"/>
    <mergeCell ref="K17:M17"/>
  </mergeCells>
  <hyperlinks>
    <hyperlink ref="C14" r:id="rId1" xr:uid="{B7B48010-470B-438B-9103-C2145012F3FA}"/>
    <hyperlink ref="C32" r:id="rId2" xr:uid="{51BF3120-80E3-47A4-93EB-915049DFAA2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79D9-0789-4AE4-8A43-2405FFA20754}">
  <dimension ref="B1:S2466"/>
  <sheetViews>
    <sheetView zoomScale="115" zoomScaleNormal="115" workbookViewId="0"/>
  </sheetViews>
  <sheetFormatPr defaultRowHeight="15" x14ac:dyDescent="0.25"/>
  <cols>
    <col min="2" max="2" width="11.5703125" customWidth="1"/>
    <col min="3" max="3" width="23.42578125" bestFit="1" customWidth="1"/>
    <col min="4" max="4" width="16.7109375" bestFit="1" customWidth="1"/>
    <col min="5" max="5" width="21.85546875" style="176" bestFit="1" customWidth="1"/>
    <col min="6" max="6" width="15" customWidth="1"/>
    <col min="9" max="9" width="11.140625" bestFit="1" customWidth="1"/>
    <col min="12" max="12" width="15" bestFit="1" customWidth="1"/>
  </cols>
  <sheetData>
    <row r="1" spans="2:15" ht="18.75" x14ac:dyDescent="0.3">
      <c r="C1" s="94" t="s">
        <v>19</v>
      </c>
      <c r="D1" s="94"/>
      <c r="E1" s="94"/>
      <c r="F1" s="94"/>
      <c r="G1" s="94"/>
      <c r="H1" s="94"/>
      <c r="I1" s="94"/>
      <c r="J1" s="94"/>
      <c r="K1" s="94"/>
    </row>
    <row r="2" spans="2:15" x14ac:dyDescent="0.25">
      <c r="E2"/>
    </row>
    <row r="3" spans="2:15" ht="33.6" customHeight="1" x14ac:dyDescent="0.25">
      <c r="C3" s="102" t="s">
        <v>83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"/>
    </row>
    <row r="4" spans="2:15" ht="16.5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37.9" customHeight="1" thickBot="1" x14ac:dyDescent="0.3">
      <c r="B5" s="95" t="s">
        <v>3</v>
      </c>
      <c r="C5" s="96"/>
      <c r="D5" s="100" t="s">
        <v>27</v>
      </c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2:15" x14ac:dyDescent="0.25">
      <c r="B6" s="3"/>
      <c r="C6" s="3"/>
      <c r="D6" s="97" t="s">
        <v>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ht="16.5" thickBot="1" x14ac:dyDescent="0.3">
      <c r="E7" s="2"/>
      <c r="F7" s="2"/>
      <c r="G7" s="2"/>
      <c r="H7" s="2"/>
      <c r="I7" s="2"/>
      <c r="J7" s="2"/>
      <c r="K7" s="2"/>
      <c r="L7" s="2"/>
      <c r="M7" s="2"/>
      <c r="N7" s="2"/>
    </row>
    <row r="8" spans="2:15" ht="35.450000000000003" customHeight="1" thickBot="1" x14ac:dyDescent="0.3">
      <c r="B8" s="95" t="s">
        <v>23</v>
      </c>
      <c r="C8" s="96"/>
      <c r="D8" s="109">
        <f>NPER(0.03, -100, 458)</f>
        <v>5.0003445187186175</v>
      </c>
      <c r="E8" s="110"/>
      <c r="F8" s="111" t="str">
        <f ca="1">_xlfn.FORMULATEXT(D8)</f>
        <v>=NPER(0,03; -100; 458)</v>
      </c>
      <c r="G8" s="112"/>
      <c r="H8" s="113"/>
      <c r="K8" s="4"/>
      <c r="L8" s="4"/>
    </row>
    <row r="9" spans="2:15" ht="15.75" x14ac:dyDescent="0.25">
      <c r="C9" s="5"/>
      <c r="D9" s="77" t="s">
        <v>21</v>
      </c>
      <c r="E9" s="77"/>
      <c r="F9" s="77"/>
      <c r="G9" s="77"/>
      <c r="H9" s="77"/>
      <c r="I9" s="77"/>
      <c r="J9" s="77"/>
      <c r="K9" s="77"/>
      <c r="L9" s="77"/>
      <c r="M9" s="4"/>
      <c r="N9" s="4"/>
    </row>
    <row r="10" spans="2:15" ht="15.75" x14ac:dyDescent="0.25"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5" ht="15.75" x14ac:dyDescent="0.25">
      <c r="C11" s="78" t="s">
        <v>93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2:15" x14ac:dyDescent="0.25">
      <c r="C12" s="84" t="s">
        <v>20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2:15" x14ac:dyDescent="0.25">
      <c r="E13"/>
    </row>
    <row r="14" spans="2:15" ht="15.75" thickBot="1" x14ac:dyDescent="0.3">
      <c r="B14" s="11" t="s">
        <v>10</v>
      </c>
      <c r="E14"/>
    </row>
    <row r="15" spans="2:15" ht="76.150000000000006" customHeight="1" thickBot="1" x14ac:dyDescent="0.3">
      <c r="B15" s="119" t="s">
        <v>12</v>
      </c>
      <c r="C15" s="90"/>
      <c r="D15" s="92" t="s">
        <v>84</v>
      </c>
      <c r="E15" s="92"/>
      <c r="F15" s="92"/>
      <c r="G15" s="92"/>
      <c r="H15" s="92"/>
      <c r="I15" s="92"/>
      <c r="J15" s="92"/>
      <c r="K15" s="92"/>
      <c r="L15" s="92"/>
      <c r="M15" s="93"/>
      <c r="N15" s="13"/>
      <c r="O15" s="2"/>
    </row>
    <row r="16" spans="2:15" ht="16.5" thickBot="1" x14ac:dyDescent="0.3">
      <c r="B16" s="14"/>
      <c r="C16" s="14"/>
      <c r="D16" s="9"/>
      <c r="E16" s="9"/>
      <c r="F16" s="9"/>
      <c r="G16" s="9"/>
      <c r="H16" s="9"/>
      <c r="I16" s="9"/>
      <c r="J16" s="9"/>
      <c r="K16" s="9"/>
      <c r="L16" s="9"/>
      <c r="M16" s="9"/>
      <c r="N16" s="13"/>
      <c r="O16" s="2"/>
    </row>
    <row r="17" spans="2:19" ht="47.25" thickBot="1" x14ac:dyDescent="0.75">
      <c r="B17" s="23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2:19" x14ac:dyDescent="0.25">
      <c r="B18" s="18"/>
      <c r="C18" s="114" t="s">
        <v>25</v>
      </c>
      <c r="D18" s="115"/>
      <c r="E18" s="115"/>
      <c r="F18" s="115"/>
      <c r="G18" s="115"/>
      <c r="H18" s="115"/>
      <c r="I18" s="21"/>
      <c r="J18" s="21"/>
      <c r="K18" s="21"/>
      <c r="L18" s="21"/>
      <c r="M18" s="24"/>
      <c r="N18" s="15"/>
      <c r="O18" s="15"/>
      <c r="P18" s="15"/>
      <c r="Q18" s="15"/>
      <c r="R18" s="15"/>
      <c r="S18" s="15"/>
    </row>
    <row r="19" spans="2:19" ht="37.9" customHeight="1" thickBot="1" x14ac:dyDescent="0.3">
      <c r="B19" s="20"/>
      <c r="C19" s="116" t="s">
        <v>44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22"/>
      <c r="O19" s="22"/>
      <c r="P19" s="22"/>
      <c r="Q19" s="22"/>
      <c r="R19" s="22"/>
      <c r="S19" s="22"/>
    </row>
    <row r="20" spans="2:19" ht="16.5" thickBot="1" x14ac:dyDescent="0.3">
      <c r="B20" s="32"/>
      <c r="C20" s="14"/>
      <c r="D20" s="9"/>
      <c r="E20" s="9"/>
      <c r="F20" s="9"/>
      <c r="G20" s="9"/>
      <c r="H20" s="9"/>
      <c r="I20" s="9"/>
      <c r="J20" s="9"/>
      <c r="K20" s="9"/>
      <c r="L20" s="9"/>
      <c r="M20" s="33"/>
      <c r="N20" s="13"/>
      <c r="O20" s="2"/>
    </row>
    <row r="21" spans="2:19" ht="25.15" customHeight="1" thickBot="1" x14ac:dyDescent="0.3">
      <c r="B21" s="79" t="s">
        <v>11</v>
      </c>
      <c r="C21" s="100" t="s">
        <v>34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1"/>
      <c r="N21" s="13"/>
      <c r="O21" s="9"/>
    </row>
    <row r="22" spans="2:19" x14ac:dyDescent="0.25">
      <c r="B22" s="80"/>
      <c r="C22" s="26" t="s">
        <v>33</v>
      </c>
      <c r="D22" s="103">
        <f>NPER(0.03/12, -10, 458)</f>
        <v>48.701904812276325</v>
      </c>
      <c r="E22" s="103"/>
      <c r="F22" s="14" t="str">
        <f ca="1">_xlfn.FORMULATEXT(D22)</f>
        <v>=NPER(0,03/12; -10; 458)</v>
      </c>
      <c r="G22" s="14"/>
      <c r="H22" s="14"/>
      <c r="I22" s="14"/>
      <c r="J22" s="14"/>
      <c r="K22" s="14"/>
      <c r="L22" s="14"/>
      <c r="M22" s="27"/>
      <c r="N22" s="13"/>
    </row>
    <row r="23" spans="2:19" x14ac:dyDescent="0.25">
      <c r="B23" s="80"/>
      <c r="C23" s="105" t="s">
        <v>28</v>
      </c>
      <c r="D23" s="106"/>
      <c r="E23" s="106"/>
      <c r="F23" s="14"/>
      <c r="G23" s="14"/>
      <c r="H23" s="14"/>
      <c r="I23" s="14"/>
      <c r="J23" s="14"/>
      <c r="K23" s="14"/>
      <c r="L23" s="14"/>
      <c r="M23" s="27"/>
      <c r="N23" s="13"/>
    </row>
    <row r="24" spans="2:19" x14ac:dyDescent="0.25">
      <c r="B24" s="80"/>
      <c r="C24" s="26" t="s">
        <v>35</v>
      </c>
      <c r="D24" s="107">
        <f>D22/12</f>
        <v>4.0584920676896941</v>
      </c>
      <c r="E24" s="107"/>
      <c r="F24" s="14" t="str">
        <f ca="1">_xlfn.FORMULATEXT(D24)</f>
        <v>=D22/12</v>
      </c>
      <c r="G24" s="14"/>
      <c r="H24" s="14"/>
      <c r="I24" s="14"/>
      <c r="J24" s="14"/>
      <c r="K24" s="14"/>
      <c r="L24" s="14"/>
      <c r="M24" s="27"/>
      <c r="N24" s="13"/>
    </row>
    <row r="25" spans="2:19" ht="15.75" thickBot="1" x14ac:dyDescent="0.3">
      <c r="B25" s="81"/>
      <c r="C25" s="28"/>
      <c r="D25" s="28" t="s">
        <v>30</v>
      </c>
      <c r="E25" s="25">
        <v>4</v>
      </c>
      <c r="F25" s="28" t="s">
        <v>31</v>
      </c>
      <c r="G25" s="108" t="s">
        <v>37</v>
      </c>
      <c r="H25" s="108"/>
      <c r="I25" s="108"/>
      <c r="J25" s="108"/>
      <c r="K25" s="108"/>
      <c r="L25" s="28"/>
      <c r="M25" s="29"/>
      <c r="N25" s="13"/>
    </row>
    <row r="26" spans="2:19" ht="15.75" thickBot="1" x14ac:dyDescent="0.3">
      <c r="B26" s="1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7"/>
    </row>
    <row r="27" spans="2:19" ht="25.15" customHeight="1" thickBot="1" x14ac:dyDescent="0.3">
      <c r="B27" s="79" t="s">
        <v>13</v>
      </c>
      <c r="C27" s="100" t="s">
        <v>40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1"/>
    </row>
    <row r="28" spans="2:19" x14ac:dyDescent="0.25">
      <c r="B28" s="80"/>
      <c r="C28" s="30" t="s">
        <v>32</v>
      </c>
      <c r="D28" s="103">
        <f>NPER(0.03/1, -40, 458)</f>
        <v>14.237132540093681</v>
      </c>
      <c r="E28" s="103"/>
      <c r="F28" s="14" t="str">
        <f ca="1">_xlfn.FORMULATEXT(D28)</f>
        <v>=NPER(0,03/1; -40; 458)</v>
      </c>
      <c r="G28" s="14"/>
      <c r="H28" s="14"/>
      <c r="I28" s="14"/>
      <c r="J28" s="14"/>
      <c r="K28" s="14"/>
      <c r="L28" s="14"/>
      <c r="M28" s="27"/>
    </row>
    <row r="29" spans="2:19" x14ac:dyDescent="0.25">
      <c r="B29" s="80"/>
      <c r="C29" s="105" t="s">
        <v>38</v>
      </c>
      <c r="D29" s="106"/>
      <c r="E29" s="106"/>
      <c r="F29" s="14"/>
      <c r="G29" s="14"/>
      <c r="H29" s="14"/>
      <c r="I29" s="14"/>
      <c r="J29" s="14"/>
      <c r="K29" s="14"/>
      <c r="L29" s="14"/>
      <c r="M29" s="27"/>
    </row>
    <row r="30" spans="2:19" x14ac:dyDescent="0.25">
      <c r="B30" s="80"/>
      <c r="C30" s="26" t="s">
        <v>39</v>
      </c>
      <c r="D30" s="104">
        <f>D28/7</f>
        <v>2.0338760771562403</v>
      </c>
      <c r="E30" s="104"/>
      <c r="F30" s="14" t="str">
        <f ca="1">_xlfn.FORMULATEXT(D30)</f>
        <v>=D28/7</v>
      </c>
      <c r="G30" s="14"/>
      <c r="H30" s="14"/>
      <c r="I30" s="14"/>
      <c r="J30" s="14"/>
      <c r="K30" s="14"/>
      <c r="L30" s="14"/>
      <c r="M30" s="27"/>
    </row>
    <row r="31" spans="2:19" ht="15.75" thickBot="1" x14ac:dyDescent="0.3">
      <c r="B31" s="81"/>
      <c r="C31" s="28"/>
      <c r="D31" s="28" t="s">
        <v>30</v>
      </c>
      <c r="E31" s="31">
        <f>D30</f>
        <v>2.0338760771562403</v>
      </c>
      <c r="F31" s="28" t="s">
        <v>36</v>
      </c>
      <c r="G31" s="28"/>
      <c r="H31" s="28"/>
      <c r="I31" s="28"/>
      <c r="J31" s="28"/>
      <c r="K31" s="28"/>
      <c r="L31" s="28"/>
      <c r="M31" s="29"/>
    </row>
    <row r="32" spans="2:19" x14ac:dyDescent="0.25">
      <c r="B32" s="19"/>
      <c r="C32" s="14"/>
      <c r="D32" s="14"/>
      <c r="E32" s="35"/>
      <c r="F32" s="14"/>
      <c r="G32" s="14"/>
      <c r="H32" s="14"/>
      <c r="I32" s="14"/>
      <c r="J32" s="14"/>
      <c r="K32" s="14"/>
      <c r="L32" s="14"/>
      <c r="M32" s="14"/>
    </row>
    <row r="33" spans="2:13" ht="15.75" thickBot="1" x14ac:dyDescent="0.3">
      <c r="E33"/>
    </row>
    <row r="34" spans="2:13" ht="35.450000000000003" customHeight="1" thickBot="1" x14ac:dyDescent="0.3">
      <c r="B34" s="79" t="s">
        <v>41</v>
      </c>
      <c r="C34" s="100" t="s">
        <v>105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1"/>
    </row>
    <row r="35" spans="2:13" x14ac:dyDescent="0.25">
      <c r="B35" s="80"/>
      <c r="C35" s="34" t="s">
        <v>42</v>
      </c>
      <c r="D35" s="104">
        <f>NPER(0.03/1, 0, -458, 500)</f>
        <v>2.9682838157999183</v>
      </c>
      <c r="E35" s="104"/>
      <c r="F35" s="14" t="str">
        <f ca="1">_xlfn.FORMULATEXT(D35)</f>
        <v>=NPER(0,03/1; 0; -458; 500)</v>
      </c>
      <c r="G35" s="14"/>
      <c r="H35" s="14"/>
      <c r="I35" s="14"/>
      <c r="J35" s="14"/>
      <c r="K35" s="14"/>
      <c r="L35" s="14"/>
      <c r="M35" s="27"/>
    </row>
    <row r="36" spans="2:13" x14ac:dyDescent="0.25">
      <c r="B36" s="80"/>
      <c r="E36"/>
      <c r="H36" s="14"/>
      <c r="I36" s="14"/>
      <c r="J36" s="14"/>
      <c r="K36" s="14"/>
      <c r="L36" s="14"/>
      <c r="M36" s="27"/>
    </row>
    <row r="37" spans="2:13" x14ac:dyDescent="0.25">
      <c r="B37" s="80"/>
      <c r="C37" s="36" t="s">
        <v>29</v>
      </c>
      <c r="D37" s="107">
        <f>D35/2</f>
        <v>1.4841419078999591</v>
      </c>
      <c r="E37" s="107"/>
      <c r="F37" s="36"/>
      <c r="G37" s="36"/>
      <c r="H37" s="14"/>
      <c r="I37" s="14"/>
      <c r="J37" s="14"/>
      <c r="K37" s="14"/>
      <c r="L37" s="14"/>
      <c r="M37" s="27"/>
    </row>
    <row r="38" spans="2:13" ht="15.75" thickBot="1" x14ac:dyDescent="0.3">
      <c r="B38" s="81"/>
      <c r="C38" s="28"/>
      <c r="D38" s="28" t="s">
        <v>30</v>
      </c>
      <c r="E38" s="31" t="s">
        <v>43</v>
      </c>
      <c r="F38" s="28"/>
      <c r="G38" s="28"/>
      <c r="H38" s="28"/>
      <c r="I38" s="28"/>
      <c r="J38" s="28"/>
      <c r="K38" s="28"/>
      <c r="L38" s="28"/>
      <c r="M38" s="29"/>
    </row>
    <row r="39" spans="2:13" x14ac:dyDescent="0.25">
      <c r="E39"/>
    </row>
    <row r="40" spans="2:13" ht="15.75" thickBot="1" x14ac:dyDescent="0.3">
      <c r="E40"/>
    </row>
    <row r="41" spans="2:13" ht="15.75" thickBot="1" x14ac:dyDescent="0.3">
      <c r="B41" s="79" t="s">
        <v>102</v>
      </c>
      <c r="C41" s="89" t="s">
        <v>104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1"/>
    </row>
    <row r="42" spans="2:13" x14ac:dyDescent="0.25">
      <c r="B42" s="80"/>
      <c r="C42" s="67" t="s">
        <v>85</v>
      </c>
      <c r="D42" s="104">
        <f>NPER(0.13/12, -10, 666)</f>
        <v>118.63837949761357</v>
      </c>
      <c r="E42" s="104"/>
      <c r="F42" s="14" t="str">
        <f ca="1">_xlfn.FORMULATEXT(D42)</f>
        <v>=NPER(0,13/12; -10; 666)</v>
      </c>
      <c r="G42" s="14"/>
      <c r="H42" s="14"/>
      <c r="I42" s="14"/>
      <c r="J42" s="14"/>
      <c r="K42" s="14"/>
      <c r="L42" s="14"/>
      <c r="M42" s="27"/>
    </row>
    <row r="43" spans="2:13" x14ac:dyDescent="0.25">
      <c r="B43" s="80"/>
      <c r="C43" s="18"/>
      <c r="E43"/>
      <c r="H43" s="14"/>
      <c r="I43" s="14"/>
      <c r="J43" s="14"/>
      <c r="K43" s="14"/>
      <c r="L43" s="14"/>
      <c r="M43" s="27"/>
    </row>
    <row r="44" spans="2:13" x14ac:dyDescent="0.25">
      <c r="B44" s="80"/>
      <c r="C44" s="39" t="s">
        <v>29</v>
      </c>
      <c r="D44" s="107">
        <f>D42/12</f>
        <v>9.8865316248011315</v>
      </c>
      <c r="E44" s="107"/>
      <c r="F44" s="36"/>
      <c r="G44" s="36"/>
      <c r="H44" s="14"/>
      <c r="I44" s="14"/>
      <c r="J44" s="14"/>
      <c r="K44" s="14"/>
      <c r="L44" s="14"/>
      <c r="M44" s="27"/>
    </row>
    <row r="45" spans="2:13" ht="15.75" thickBot="1" x14ac:dyDescent="0.3">
      <c r="B45" s="81"/>
      <c r="C45" s="68"/>
      <c r="D45" s="28" t="s">
        <v>30</v>
      </c>
      <c r="E45" s="69">
        <v>10</v>
      </c>
      <c r="F45" s="28"/>
      <c r="G45" s="28"/>
      <c r="H45" s="28"/>
      <c r="I45" s="28"/>
      <c r="J45" s="28"/>
      <c r="K45" s="28"/>
      <c r="L45" s="28"/>
      <c r="M45" s="29"/>
    </row>
    <row r="46" spans="2:13" x14ac:dyDescent="0.25">
      <c r="E46"/>
    </row>
    <row r="47" spans="2:13" x14ac:dyDescent="0.25">
      <c r="E47"/>
    </row>
    <row r="48" spans="2:13" x14ac:dyDescent="0.25">
      <c r="E48"/>
    </row>
    <row r="49" spans="2:13" ht="15.75" thickBot="1" x14ac:dyDescent="0.3">
      <c r="B49" s="129" t="s">
        <v>101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2:13" ht="114" customHeight="1" thickBot="1" x14ac:dyDescent="0.3">
      <c r="B50" s="79" t="s">
        <v>103</v>
      </c>
      <c r="C50" s="100" t="s">
        <v>107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1"/>
    </row>
    <row r="51" spans="2:13" x14ac:dyDescent="0.25">
      <c r="B51" s="80"/>
      <c r="C51" s="34" t="s">
        <v>85</v>
      </c>
      <c r="D51" s="104" t="e">
        <f>NPER(0.13/12, -7, 666)</f>
        <v>#NUM!</v>
      </c>
      <c r="E51" s="104"/>
      <c r="F51" s="14" t="str">
        <f ca="1">_xlfn.FORMULATEXT(D51)</f>
        <v>=NPER(0,13/12; -7; 666)</v>
      </c>
      <c r="G51" s="14"/>
      <c r="H51" s="14"/>
      <c r="I51" s="14"/>
      <c r="J51" s="14"/>
      <c r="K51" s="14"/>
      <c r="L51" s="14"/>
      <c r="M51" s="27"/>
    </row>
    <row r="52" spans="2:13" x14ac:dyDescent="0.25">
      <c r="B52" s="80"/>
      <c r="E52"/>
      <c r="H52" s="14"/>
      <c r="I52" s="14"/>
      <c r="J52" s="14"/>
      <c r="K52" s="14"/>
      <c r="L52" s="14"/>
      <c r="M52" s="27"/>
    </row>
    <row r="53" spans="2:13" x14ac:dyDescent="0.25">
      <c r="B53" s="80"/>
      <c r="C53" s="36" t="s">
        <v>29</v>
      </c>
      <c r="D53" s="107" t="e">
        <f>D51/12</f>
        <v>#NUM!</v>
      </c>
      <c r="E53" s="107"/>
      <c r="F53" s="36"/>
      <c r="G53" s="36"/>
      <c r="H53" s="14"/>
      <c r="I53" s="14"/>
      <c r="J53" s="14"/>
      <c r="K53" s="14"/>
      <c r="L53" s="14"/>
      <c r="M53" s="27"/>
    </row>
    <row r="54" spans="2:13" ht="15.75" thickBot="1" x14ac:dyDescent="0.3">
      <c r="B54" s="81"/>
      <c r="C54" s="28"/>
      <c r="D54" s="28" t="s">
        <v>30</v>
      </c>
      <c r="E54" s="53" t="s">
        <v>86</v>
      </c>
      <c r="F54" s="28"/>
      <c r="G54" s="28"/>
      <c r="H54" s="28"/>
      <c r="I54" s="28"/>
      <c r="J54" s="28"/>
      <c r="K54" s="28"/>
      <c r="L54" s="28"/>
      <c r="M54" s="29"/>
    </row>
    <row r="55" spans="2:13" ht="14.45" customHeight="1" x14ac:dyDescent="0.25">
      <c r="B55" s="120" t="s">
        <v>87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2"/>
    </row>
    <row r="56" spans="2:13" ht="14.45" customHeight="1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5"/>
    </row>
    <row r="57" spans="2:13" ht="14.45" customHeight="1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</row>
    <row r="58" spans="2:13" ht="14.45" customHeight="1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5"/>
    </row>
    <row r="59" spans="2:13" ht="9.6" customHeight="1" thickBot="1" x14ac:dyDescent="0.3">
      <c r="B59" s="126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</row>
    <row r="60" spans="2:13" x14ac:dyDescent="0.25">
      <c r="E60"/>
    </row>
    <row r="61" spans="2:13" x14ac:dyDescent="0.25">
      <c r="C61" s="71" t="s">
        <v>106</v>
      </c>
      <c r="D61" s="71" t="s">
        <v>108</v>
      </c>
      <c r="E61"/>
      <c r="I61" s="157" t="s">
        <v>109</v>
      </c>
      <c r="J61" s="157"/>
      <c r="L61" s="157" t="s">
        <v>110</v>
      </c>
      <c r="M61" s="157"/>
    </row>
    <row r="62" spans="2:13" x14ac:dyDescent="0.25">
      <c r="B62" s="62">
        <v>100</v>
      </c>
      <c r="C62" s="65">
        <f>B62 * 7 * 12</f>
        <v>8400</v>
      </c>
      <c r="D62" s="1">
        <f>FV(0.13/12,B62*12,-7)</f>
        <v>266563488.75086543</v>
      </c>
      <c r="E62"/>
      <c r="I62" s="175">
        <f>PV(0.13/12,B62*12,0,-D62)</f>
        <v>646.15227987114622</v>
      </c>
      <c r="J62" s="175"/>
      <c r="K62" s="70"/>
      <c r="L62" s="177">
        <f ca="1">OFFSET(B67,B62*12-1,1)</f>
        <v>8187973.1544886064</v>
      </c>
      <c r="M62" s="177"/>
    </row>
    <row r="63" spans="2:13" x14ac:dyDescent="0.25">
      <c r="B63" s="62"/>
      <c r="C63" s="63"/>
      <c r="E63"/>
      <c r="K63" s="70"/>
      <c r="L63" s="177">
        <f>6/13*(1400+43*(1213/1200)^(B62*12))</f>
        <v>8187973.1544908676</v>
      </c>
      <c r="M63" s="177"/>
    </row>
    <row r="64" spans="2:13" x14ac:dyDescent="0.25">
      <c r="B64" s="62"/>
      <c r="E64"/>
      <c r="I64" t="s">
        <v>113</v>
      </c>
      <c r="L64" s="178"/>
      <c r="M64" s="178"/>
    </row>
    <row r="65" spans="2:13" x14ac:dyDescent="0.25">
      <c r="B65" s="62"/>
      <c r="C65" s="174" t="s">
        <v>111</v>
      </c>
      <c r="E65" s="70" t="s">
        <v>112</v>
      </c>
      <c r="F65" s="70"/>
      <c r="G65" s="70"/>
      <c r="H65" s="70"/>
      <c r="I65" s="175">
        <f>666-I62</f>
        <v>19.84772012885378</v>
      </c>
      <c r="J65" s="175"/>
      <c r="L65" s="177">
        <f>-FV(0.13/12,12*B62,0,I65)</f>
        <v>8187973.1544909058</v>
      </c>
      <c r="M65" s="177"/>
    </row>
    <row r="66" spans="2:13" x14ac:dyDescent="0.25">
      <c r="C66" s="64">
        <v>666</v>
      </c>
      <c r="E66"/>
      <c r="L66" s="178"/>
      <c r="M66" s="178"/>
    </row>
    <row r="67" spans="2:13" x14ac:dyDescent="0.25">
      <c r="B67" cm="1">
        <f t="array" ref="B67:B1266">_xlfn.SEQUENCE(B62*12)</f>
        <v>1</v>
      </c>
      <c r="C67" s="64">
        <f>C66*(1+0.13/12)-7</f>
        <v>666.21499999999992</v>
      </c>
      <c r="E67" s="176" cm="1">
        <f t="array" ref="E67:E1266">6/13*(1400+43*(1213/1200)^(_xlfn.ANCHORARRAY(B67)))</f>
        <v>666.21500000000003</v>
      </c>
      <c r="I67" s="1"/>
      <c r="L67" s="177"/>
      <c r="M67" s="177"/>
    </row>
    <row r="68" spans="2:13" x14ac:dyDescent="0.25">
      <c r="B68">
        <v>2</v>
      </c>
      <c r="C68" s="64">
        <f t="shared" ref="C68:C131" si="0">C67*(1+0.13/12)-7</f>
        <v>666.43232916666648</v>
      </c>
      <c r="D68" s="64"/>
      <c r="E68" s="176">
        <v>666.4323291666667</v>
      </c>
      <c r="L68" s="180" t="s">
        <v>115</v>
      </c>
      <c r="M68" s="179"/>
    </row>
    <row r="69" spans="2:13" x14ac:dyDescent="0.25">
      <c r="B69">
        <v>3</v>
      </c>
      <c r="C69" s="64">
        <f t="shared" si="0"/>
        <v>666.6520127326387</v>
      </c>
      <c r="D69" s="64"/>
      <c r="E69" s="176">
        <v>666.65201273263892</v>
      </c>
      <c r="L69" s="177">
        <f>_xlfn.NUMBERVALUE(L68,"."," ")</f>
        <v>8187973.1544913799</v>
      </c>
      <c r="M69" s="177"/>
    </row>
    <row r="70" spans="2:13" x14ac:dyDescent="0.25">
      <c r="B70">
        <v>4</v>
      </c>
      <c r="C70" s="64">
        <f t="shared" si="0"/>
        <v>666.87407620390888</v>
      </c>
      <c r="D70" s="64"/>
      <c r="E70" s="176">
        <v>666.87407620390923</v>
      </c>
    </row>
    <row r="71" spans="2:13" x14ac:dyDescent="0.25">
      <c r="B71">
        <v>5</v>
      </c>
      <c r="C71" s="64">
        <f t="shared" si="0"/>
        <v>667.09854536278453</v>
      </c>
      <c r="D71" s="64"/>
      <c r="E71" s="176">
        <v>667.09854536278476</v>
      </c>
    </row>
    <row r="72" spans="2:13" x14ac:dyDescent="0.25">
      <c r="B72">
        <v>6</v>
      </c>
      <c r="C72" s="64">
        <f t="shared" si="0"/>
        <v>667.32544627088134</v>
      </c>
      <c r="D72" s="64"/>
      <c r="E72" s="176">
        <v>667.32544627088168</v>
      </c>
    </row>
    <row r="73" spans="2:13" x14ac:dyDescent="0.25">
      <c r="B73">
        <v>7</v>
      </c>
      <c r="C73" s="64">
        <f t="shared" si="0"/>
        <v>667.55480527214922</v>
      </c>
      <c r="D73" s="64"/>
      <c r="E73" s="176">
        <v>667.55480527214957</v>
      </c>
    </row>
    <row r="74" spans="2:13" x14ac:dyDescent="0.25">
      <c r="B74">
        <v>8</v>
      </c>
      <c r="C74" s="64">
        <f t="shared" si="0"/>
        <v>667.78664899593082</v>
      </c>
      <c r="D74" s="64"/>
      <c r="E74" s="176">
        <v>667.78664899593127</v>
      </c>
    </row>
    <row r="75" spans="2:13" x14ac:dyDescent="0.25">
      <c r="B75">
        <v>9</v>
      </c>
      <c r="C75" s="64">
        <f t="shared" si="0"/>
        <v>668.02100436005333</v>
      </c>
      <c r="D75" s="64"/>
      <c r="E75" s="176">
        <v>668.02100436005378</v>
      </c>
    </row>
    <row r="76" spans="2:13" x14ac:dyDescent="0.25">
      <c r="B76">
        <v>10</v>
      </c>
      <c r="C76" s="64">
        <f t="shared" si="0"/>
        <v>668.25789857395387</v>
      </c>
      <c r="D76" s="64"/>
      <c r="E76" s="176">
        <v>668.25789857395432</v>
      </c>
    </row>
    <row r="77" spans="2:13" x14ac:dyDescent="0.25">
      <c r="B77">
        <v>11</v>
      </c>
      <c r="C77" s="64">
        <f t="shared" si="0"/>
        <v>668.49735914183827</v>
      </c>
      <c r="D77" s="64"/>
      <c r="E77" s="176">
        <v>668.49735914183884</v>
      </c>
    </row>
    <row r="78" spans="2:13" x14ac:dyDescent="0.25">
      <c r="B78">
        <v>12</v>
      </c>
      <c r="C78" s="64">
        <f t="shared" si="0"/>
        <v>668.73941386587478</v>
      </c>
      <c r="D78" s="64"/>
      <c r="E78" s="176">
        <v>668.73941386587535</v>
      </c>
    </row>
    <row r="79" spans="2:13" x14ac:dyDescent="0.25">
      <c r="B79">
        <v>13</v>
      </c>
      <c r="C79" s="64">
        <f t="shared" si="0"/>
        <v>668.9840908494217</v>
      </c>
      <c r="D79" s="64"/>
      <c r="E79" s="176">
        <v>668.98409084942239</v>
      </c>
    </row>
    <row r="80" spans="2:13" x14ac:dyDescent="0.25">
      <c r="B80">
        <v>14</v>
      </c>
      <c r="C80" s="64">
        <f t="shared" si="0"/>
        <v>669.23141850029037</v>
      </c>
      <c r="D80" s="64"/>
      <c r="E80" s="176">
        <v>669.23141850029117</v>
      </c>
    </row>
    <row r="81" spans="2:5" x14ac:dyDescent="0.25">
      <c r="B81">
        <v>15</v>
      </c>
      <c r="C81" s="64">
        <f t="shared" si="0"/>
        <v>669.48142553404341</v>
      </c>
      <c r="D81" s="64"/>
      <c r="E81" s="176">
        <v>669.48142553404432</v>
      </c>
    </row>
    <row r="82" spans="2:5" x14ac:dyDescent="0.25">
      <c r="B82">
        <v>16</v>
      </c>
      <c r="C82" s="64">
        <f t="shared" si="0"/>
        <v>669.73414097732882</v>
      </c>
      <c r="D82" s="64"/>
      <c r="E82" s="176">
        <v>669.73414097732973</v>
      </c>
    </row>
    <row r="83" spans="2:5" x14ac:dyDescent="0.25">
      <c r="B83">
        <v>17</v>
      </c>
      <c r="C83" s="64">
        <f t="shared" si="0"/>
        <v>669.98959417124979</v>
      </c>
      <c r="D83" s="64"/>
      <c r="E83" s="176">
        <v>669.98959417125081</v>
      </c>
    </row>
    <row r="84" spans="2:5" x14ac:dyDescent="0.25">
      <c r="B84">
        <v>18</v>
      </c>
      <c r="C84" s="64">
        <f t="shared" si="0"/>
        <v>670.24781477477165</v>
      </c>
      <c r="D84" s="64"/>
      <c r="E84" s="176">
        <v>670.24781477477279</v>
      </c>
    </row>
    <row r="85" spans="2:5" x14ac:dyDescent="0.25">
      <c r="B85">
        <v>19</v>
      </c>
      <c r="C85" s="64">
        <f t="shared" si="0"/>
        <v>670.50883276816501</v>
      </c>
      <c r="D85" s="64"/>
      <c r="E85" s="176">
        <v>670.50883276816614</v>
      </c>
    </row>
    <row r="86" spans="2:5" x14ac:dyDescent="0.25">
      <c r="B86">
        <v>20</v>
      </c>
      <c r="C86" s="64">
        <f t="shared" si="0"/>
        <v>670.77267845648669</v>
      </c>
      <c r="D86" s="64"/>
      <c r="E86" s="176">
        <v>670.77267845648794</v>
      </c>
    </row>
    <row r="87" spans="2:5" x14ac:dyDescent="0.25">
      <c r="B87">
        <v>21</v>
      </c>
      <c r="C87" s="64">
        <f t="shared" si="0"/>
        <v>671.03938247309861</v>
      </c>
      <c r="D87" s="64"/>
      <c r="E87" s="176">
        <v>671.03938247309986</v>
      </c>
    </row>
    <row r="88" spans="2:5" x14ac:dyDescent="0.25">
      <c r="B88">
        <v>22</v>
      </c>
      <c r="C88" s="64">
        <f t="shared" si="0"/>
        <v>671.30897578322379</v>
      </c>
      <c r="D88" s="64"/>
      <c r="E88" s="176">
        <v>671.30897578322515</v>
      </c>
    </row>
    <row r="89" spans="2:5" x14ac:dyDescent="0.25">
      <c r="B89">
        <v>23</v>
      </c>
      <c r="C89" s="64">
        <f t="shared" si="0"/>
        <v>671.58148968754199</v>
      </c>
      <c r="D89" s="64"/>
      <c r="E89" s="176">
        <v>671.58148968754335</v>
      </c>
    </row>
    <row r="90" spans="2:5" x14ac:dyDescent="0.25">
      <c r="B90">
        <v>24</v>
      </c>
      <c r="C90" s="64">
        <f t="shared" si="0"/>
        <v>671.85695582582366</v>
      </c>
      <c r="D90" s="64"/>
      <c r="E90" s="176">
        <v>671.85695582582514</v>
      </c>
    </row>
    <row r="91" spans="2:5" x14ac:dyDescent="0.25">
      <c r="B91">
        <v>25</v>
      </c>
      <c r="C91" s="64">
        <f t="shared" si="0"/>
        <v>672.13540618060335</v>
      </c>
      <c r="D91" s="64"/>
      <c r="E91" s="176">
        <v>672.13540618060483</v>
      </c>
    </row>
    <row r="92" spans="2:5" x14ac:dyDescent="0.25">
      <c r="B92">
        <v>26</v>
      </c>
      <c r="C92" s="64">
        <f t="shared" si="0"/>
        <v>672.4168730808932</v>
      </c>
      <c r="D92" s="64"/>
      <c r="E92" s="176">
        <v>672.41687308089479</v>
      </c>
    </row>
    <row r="93" spans="2:5" x14ac:dyDescent="0.25">
      <c r="B93">
        <v>27</v>
      </c>
      <c r="C93" s="64">
        <f t="shared" si="0"/>
        <v>672.70138920593615</v>
      </c>
      <c r="D93" s="64"/>
      <c r="E93" s="176">
        <v>672.70138920593786</v>
      </c>
    </row>
    <row r="94" spans="2:5" x14ac:dyDescent="0.25">
      <c r="B94">
        <v>28</v>
      </c>
      <c r="C94" s="64">
        <f t="shared" si="0"/>
        <v>672.98898758900043</v>
      </c>
      <c r="D94" s="64"/>
      <c r="E94" s="176">
        <v>672.98898758900214</v>
      </c>
    </row>
    <row r="95" spans="2:5" x14ac:dyDescent="0.25">
      <c r="B95">
        <v>29</v>
      </c>
      <c r="C95" s="64">
        <f t="shared" si="0"/>
        <v>673.2797016212146</v>
      </c>
      <c r="D95" s="64"/>
      <c r="E95" s="176">
        <v>673.2797016212163</v>
      </c>
    </row>
    <row r="96" spans="2:5" x14ac:dyDescent="0.25">
      <c r="B96">
        <v>30</v>
      </c>
      <c r="C96" s="64">
        <f t="shared" si="0"/>
        <v>673.57356505544442</v>
      </c>
      <c r="D96" s="64"/>
      <c r="E96" s="176">
        <v>673.57356505544612</v>
      </c>
    </row>
    <row r="97" spans="2:5" x14ac:dyDescent="0.25">
      <c r="B97">
        <v>31</v>
      </c>
      <c r="C97" s="64">
        <f t="shared" si="0"/>
        <v>673.87061201021163</v>
      </c>
      <c r="D97" s="64"/>
      <c r="E97" s="176">
        <v>673.87061201021345</v>
      </c>
    </row>
    <row r="98" spans="2:5" x14ac:dyDescent="0.25">
      <c r="B98">
        <v>32</v>
      </c>
      <c r="C98" s="64">
        <f t="shared" si="0"/>
        <v>674.17087697365548</v>
      </c>
      <c r="D98" s="64"/>
      <c r="E98" s="176">
        <v>674.17087697365741</v>
      </c>
    </row>
    <row r="99" spans="2:5" x14ac:dyDescent="0.25">
      <c r="B99">
        <v>33</v>
      </c>
      <c r="C99" s="64">
        <f t="shared" si="0"/>
        <v>674.47439480753667</v>
      </c>
      <c r="D99" s="64"/>
      <c r="E99" s="176">
        <v>674.47439480753872</v>
      </c>
    </row>
    <row r="100" spans="2:5" x14ac:dyDescent="0.25">
      <c r="B100">
        <v>34</v>
      </c>
      <c r="C100" s="64">
        <f t="shared" si="0"/>
        <v>674.78120075128493</v>
      </c>
      <c r="D100" s="64"/>
      <c r="E100" s="176">
        <v>674.78120075128709</v>
      </c>
    </row>
    <row r="101" spans="2:5" x14ac:dyDescent="0.25">
      <c r="B101">
        <v>35</v>
      </c>
      <c r="C101" s="64">
        <f t="shared" si="0"/>
        <v>675.09133042609051</v>
      </c>
      <c r="D101" s="64"/>
      <c r="E101" s="176">
        <v>675.09133042609278</v>
      </c>
    </row>
    <row r="102" spans="2:5" x14ac:dyDescent="0.25">
      <c r="B102">
        <v>36</v>
      </c>
      <c r="C102" s="64">
        <f t="shared" si="0"/>
        <v>675.40481983903976</v>
      </c>
      <c r="D102" s="64"/>
      <c r="E102" s="176">
        <v>675.40481983904203</v>
      </c>
    </row>
    <row r="103" spans="2:5" x14ac:dyDescent="0.25">
      <c r="B103">
        <v>37</v>
      </c>
      <c r="C103" s="64">
        <f t="shared" si="0"/>
        <v>675.72170538729597</v>
      </c>
      <c r="D103" s="64"/>
      <c r="E103" s="176">
        <v>675.72170538729824</v>
      </c>
    </row>
    <row r="104" spans="2:5" x14ac:dyDescent="0.25">
      <c r="B104">
        <v>38</v>
      </c>
      <c r="C104" s="64">
        <f t="shared" si="0"/>
        <v>676.04202386232498</v>
      </c>
      <c r="D104" s="64"/>
      <c r="E104" s="176">
        <v>676.04202386232737</v>
      </c>
    </row>
    <row r="105" spans="2:5" x14ac:dyDescent="0.25">
      <c r="B105">
        <v>39</v>
      </c>
      <c r="C105" s="64">
        <f t="shared" si="0"/>
        <v>676.36581245416676</v>
      </c>
      <c r="D105" s="64"/>
      <c r="E105" s="176">
        <v>676.36581245416926</v>
      </c>
    </row>
    <row r="106" spans="2:5" x14ac:dyDescent="0.25">
      <c r="B106">
        <v>40</v>
      </c>
      <c r="C106" s="64">
        <f t="shared" si="0"/>
        <v>676.69310875575354</v>
      </c>
      <c r="D106" s="64"/>
      <c r="E106" s="176">
        <v>676.69310875575604</v>
      </c>
    </row>
    <row r="107" spans="2:5" x14ac:dyDescent="0.25">
      <c r="B107">
        <v>41</v>
      </c>
      <c r="C107" s="64">
        <f t="shared" si="0"/>
        <v>677.02395076727419</v>
      </c>
      <c r="D107" s="64"/>
      <c r="E107" s="176">
        <v>677.02395076727669</v>
      </c>
    </row>
    <row r="108" spans="2:5" x14ac:dyDescent="0.25">
      <c r="B108">
        <v>42</v>
      </c>
      <c r="C108" s="64">
        <f t="shared" si="0"/>
        <v>677.35837690058622</v>
      </c>
      <c r="D108" s="64"/>
      <c r="E108" s="176">
        <v>677.35837690058895</v>
      </c>
    </row>
    <row r="109" spans="2:5" x14ac:dyDescent="0.25">
      <c r="B109">
        <v>43</v>
      </c>
      <c r="C109" s="64">
        <f t="shared" si="0"/>
        <v>677.69642598367579</v>
      </c>
      <c r="D109" s="64"/>
      <c r="E109" s="176">
        <v>677.69642598367864</v>
      </c>
    </row>
    <row r="110" spans="2:5" x14ac:dyDescent="0.25">
      <c r="B110">
        <v>44</v>
      </c>
      <c r="C110" s="64">
        <f t="shared" si="0"/>
        <v>678.03813726516557</v>
      </c>
      <c r="D110" s="64"/>
      <c r="E110" s="176">
        <v>678.03813726516842</v>
      </c>
    </row>
    <row r="111" spans="2:5" x14ac:dyDescent="0.25">
      <c r="B111">
        <v>45</v>
      </c>
      <c r="C111" s="64">
        <f t="shared" si="0"/>
        <v>678.38355041887144</v>
      </c>
      <c r="D111" s="64"/>
      <c r="E111" s="176">
        <v>678.38355041887451</v>
      </c>
    </row>
    <row r="112" spans="2:5" x14ac:dyDescent="0.25">
      <c r="B112">
        <v>46</v>
      </c>
      <c r="C112" s="64">
        <f t="shared" si="0"/>
        <v>678.73270554840917</v>
      </c>
      <c r="D112" s="64"/>
      <c r="E112" s="176">
        <v>678.73270554841224</v>
      </c>
    </row>
    <row r="113" spans="2:5" x14ac:dyDescent="0.25">
      <c r="B113">
        <v>47</v>
      </c>
      <c r="C113" s="64">
        <f t="shared" si="0"/>
        <v>679.08564319185018</v>
      </c>
      <c r="D113" s="64"/>
      <c r="E113" s="176">
        <v>679.08564319185348</v>
      </c>
    </row>
    <row r="114" spans="2:5" x14ac:dyDescent="0.25">
      <c r="B114">
        <v>48</v>
      </c>
      <c r="C114" s="64">
        <f t="shared" si="0"/>
        <v>679.44240432642846</v>
      </c>
      <c r="D114" s="64"/>
      <c r="E114" s="176">
        <v>679.44240432643187</v>
      </c>
    </row>
    <row r="115" spans="2:5" x14ac:dyDescent="0.25">
      <c r="B115">
        <v>49</v>
      </c>
      <c r="C115" s="64">
        <f t="shared" si="0"/>
        <v>679.80303037329804</v>
      </c>
      <c r="D115" s="64"/>
      <c r="E115" s="176">
        <v>679.80303037330145</v>
      </c>
    </row>
    <row r="116" spans="2:5" x14ac:dyDescent="0.25">
      <c r="B116">
        <v>50</v>
      </c>
      <c r="C116" s="64">
        <f t="shared" si="0"/>
        <v>680.16756320234208</v>
      </c>
      <c r="D116" s="64"/>
      <c r="E116" s="176">
        <v>680.1675632023456</v>
      </c>
    </row>
    <row r="117" spans="2:5" x14ac:dyDescent="0.25">
      <c r="B117">
        <v>51</v>
      </c>
      <c r="C117" s="64">
        <f t="shared" si="0"/>
        <v>680.53604513703408</v>
      </c>
      <c r="D117" s="64"/>
      <c r="E117" s="176">
        <v>680.53604513703772</v>
      </c>
    </row>
    <row r="118" spans="2:5" x14ac:dyDescent="0.25">
      <c r="B118">
        <v>52</v>
      </c>
      <c r="C118" s="64">
        <f t="shared" si="0"/>
        <v>680.90851895935191</v>
      </c>
      <c r="D118" s="64"/>
      <c r="E118" s="176">
        <v>680.90851895935555</v>
      </c>
    </row>
    <row r="119" spans="2:5" x14ac:dyDescent="0.25">
      <c r="B119">
        <v>53</v>
      </c>
      <c r="C119" s="64">
        <f t="shared" si="0"/>
        <v>681.28502791474489</v>
      </c>
      <c r="D119" s="64"/>
      <c r="E119" s="176">
        <v>681.28502791474864</v>
      </c>
    </row>
    <row r="120" spans="2:5" x14ac:dyDescent="0.25">
      <c r="B120">
        <v>54</v>
      </c>
      <c r="C120" s="64">
        <f t="shared" si="0"/>
        <v>681.66561571715454</v>
      </c>
      <c r="D120" s="64"/>
      <c r="E120" s="176">
        <v>681.6656157171584</v>
      </c>
    </row>
    <row r="121" spans="2:5" x14ac:dyDescent="0.25">
      <c r="B121">
        <v>55</v>
      </c>
      <c r="C121" s="64">
        <f t="shared" si="0"/>
        <v>682.05032655409036</v>
      </c>
      <c r="D121" s="64"/>
      <c r="E121" s="176">
        <v>682.05032655409434</v>
      </c>
    </row>
    <row r="122" spans="2:5" x14ac:dyDescent="0.25">
      <c r="B122">
        <v>56</v>
      </c>
      <c r="C122" s="64">
        <f t="shared" si="0"/>
        <v>682.43920509175962</v>
      </c>
      <c r="D122" s="64"/>
      <c r="E122" s="176">
        <v>682.4392050917636</v>
      </c>
    </row>
    <row r="123" spans="2:5" x14ac:dyDescent="0.25">
      <c r="B123">
        <v>57</v>
      </c>
      <c r="C123" s="64">
        <f t="shared" si="0"/>
        <v>682.8322964802536</v>
      </c>
      <c r="D123" s="64"/>
      <c r="E123" s="176">
        <v>682.8322964802577</v>
      </c>
    </row>
    <row r="124" spans="2:5" x14ac:dyDescent="0.25">
      <c r="B124">
        <v>58</v>
      </c>
      <c r="C124" s="64">
        <f t="shared" si="0"/>
        <v>683.22964635878964</v>
      </c>
      <c r="D124" s="64"/>
      <c r="E124" s="176">
        <v>683.22964635879384</v>
      </c>
    </row>
    <row r="125" spans="2:5" x14ac:dyDescent="0.25">
      <c r="B125">
        <v>59</v>
      </c>
      <c r="C125" s="64">
        <f t="shared" si="0"/>
        <v>683.63130086100978</v>
      </c>
      <c r="D125" s="64"/>
      <c r="E125" s="176">
        <v>683.6313008610141</v>
      </c>
    </row>
    <row r="126" spans="2:5" x14ac:dyDescent="0.25">
      <c r="B126">
        <v>60</v>
      </c>
      <c r="C126" s="64">
        <f t="shared" si="0"/>
        <v>684.03730662033729</v>
      </c>
      <c r="D126" s="64"/>
      <c r="E126" s="176">
        <v>684.03730662034172</v>
      </c>
    </row>
    <row r="127" spans="2:5" x14ac:dyDescent="0.25">
      <c r="B127">
        <v>61</v>
      </c>
      <c r="C127" s="64">
        <f t="shared" si="0"/>
        <v>684.44771077539087</v>
      </c>
      <c r="D127" s="64"/>
      <c r="E127" s="176">
        <v>684.44771077539542</v>
      </c>
    </row>
    <row r="128" spans="2:5" x14ac:dyDescent="0.25">
      <c r="B128">
        <v>62</v>
      </c>
      <c r="C128" s="64">
        <f t="shared" si="0"/>
        <v>684.86256097545754</v>
      </c>
      <c r="D128" s="64"/>
      <c r="E128" s="176">
        <v>684.86256097546232</v>
      </c>
    </row>
    <row r="129" spans="2:5" x14ac:dyDescent="0.25">
      <c r="B129">
        <v>63</v>
      </c>
      <c r="C129" s="64">
        <f t="shared" si="0"/>
        <v>685.28190538602496</v>
      </c>
      <c r="D129" s="64"/>
      <c r="E129" s="176">
        <v>685.28190538602973</v>
      </c>
    </row>
    <row r="130" spans="2:5" x14ac:dyDescent="0.25">
      <c r="B130">
        <v>64</v>
      </c>
      <c r="C130" s="64">
        <f t="shared" si="0"/>
        <v>685.70579269437349</v>
      </c>
      <c r="D130" s="64"/>
      <c r="E130" s="176">
        <v>685.70579269437837</v>
      </c>
    </row>
    <row r="131" spans="2:5" x14ac:dyDescent="0.25">
      <c r="B131">
        <v>65</v>
      </c>
      <c r="C131" s="64">
        <f t="shared" si="0"/>
        <v>686.13427211522912</v>
      </c>
      <c r="D131" s="64"/>
      <c r="E131" s="176">
        <v>686.13427211523413</v>
      </c>
    </row>
    <row r="132" spans="2:5" x14ac:dyDescent="0.25">
      <c r="B132">
        <v>66</v>
      </c>
      <c r="C132" s="64">
        <f t="shared" ref="C132:C195" si="1">C131*(1+0.13/12)-7</f>
        <v>686.56739339647743</v>
      </c>
      <c r="D132" s="64"/>
      <c r="E132" s="176">
        <v>686.56739339648243</v>
      </c>
    </row>
    <row r="133" spans="2:5" x14ac:dyDescent="0.25">
      <c r="B133">
        <v>67</v>
      </c>
      <c r="C133" s="64">
        <f t="shared" si="1"/>
        <v>687.00520682493925</v>
      </c>
      <c r="D133" s="64"/>
      <c r="E133" s="176">
        <v>687.00520682494448</v>
      </c>
    </row>
    <row r="134" spans="2:5" x14ac:dyDescent="0.25">
      <c r="B134">
        <v>68</v>
      </c>
      <c r="C134" s="64">
        <f t="shared" si="1"/>
        <v>687.44776323220935</v>
      </c>
      <c r="D134" s="64"/>
      <c r="E134" s="176">
        <v>687.44776323221458</v>
      </c>
    </row>
    <row r="135" spans="2:5" x14ac:dyDescent="0.25">
      <c r="B135">
        <v>69</v>
      </c>
      <c r="C135" s="64">
        <f t="shared" si="1"/>
        <v>687.89511400055824</v>
      </c>
      <c r="D135" s="64"/>
      <c r="E135" s="176">
        <v>687.89511400056358</v>
      </c>
    </row>
    <row r="136" spans="2:5" x14ac:dyDescent="0.25">
      <c r="B136">
        <v>70</v>
      </c>
      <c r="C136" s="64">
        <f t="shared" si="1"/>
        <v>688.34731106889751</v>
      </c>
      <c r="D136" s="64"/>
      <c r="E136" s="176">
        <v>688.34731106890308</v>
      </c>
    </row>
    <row r="137" spans="2:5" x14ac:dyDescent="0.25">
      <c r="B137">
        <v>71</v>
      </c>
      <c r="C137" s="64">
        <f t="shared" si="1"/>
        <v>688.80440693881053</v>
      </c>
      <c r="D137" s="64"/>
      <c r="E137" s="176">
        <v>688.80440693881621</v>
      </c>
    </row>
    <row r="138" spans="2:5" x14ac:dyDescent="0.25">
      <c r="B138">
        <v>72</v>
      </c>
      <c r="C138" s="64">
        <f t="shared" si="1"/>
        <v>689.2664546806476</v>
      </c>
      <c r="D138" s="64"/>
      <c r="E138" s="176">
        <v>689.26645468065328</v>
      </c>
    </row>
    <row r="139" spans="2:5" x14ac:dyDescent="0.25">
      <c r="B139">
        <v>73</v>
      </c>
      <c r="C139" s="64">
        <f t="shared" si="1"/>
        <v>689.73350793968791</v>
      </c>
      <c r="D139" s="64"/>
      <c r="E139" s="176">
        <v>689.73350793969371</v>
      </c>
    </row>
    <row r="140" spans="2:5" x14ac:dyDescent="0.25">
      <c r="B140">
        <v>74</v>
      </c>
      <c r="C140" s="64">
        <f t="shared" si="1"/>
        <v>690.20562094236777</v>
      </c>
      <c r="D140" s="64"/>
      <c r="E140" s="176">
        <v>690.2056209423738</v>
      </c>
    </row>
    <row r="141" spans="2:5" x14ac:dyDescent="0.25">
      <c r="B141">
        <v>75</v>
      </c>
      <c r="C141" s="64">
        <f t="shared" si="1"/>
        <v>690.68284850257669</v>
      </c>
      <c r="D141" s="64"/>
      <c r="E141" s="176">
        <v>690.68284850258283</v>
      </c>
    </row>
    <row r="142" spans="2:5" x14ac:dyDescent="0.25">
      <c r="B142">
        <v>76</v>
      </c>
      <c r="C142" s="64">
        <f t="shared" si="1"/>
        <v>691.16524602802122</v>
      </c>
      <c r="D142" s="64"/>
      <c r="E142" s="176">
        <v>691.16524602802747</v>
      </c>
    </row>
    <row r="143" spans="2:5" x14ac:dyDescent="0.25">
      <c r="B143">
        <v>77</v>
      </c>
      <c r="C143" s="64">
        <f t="shared" si="1"/>
        <v>691.65286952665804</v>
      </c>
      <c r="D143" s="64"/>
      <c r="E143" s="176">
        <v>691.65286952666452</v>
      </c>
    </row>
    <row r="144" spans="2:5" x14ac:dyDescent="0.25">
      <c r="B144">
        <v>78</v>
      </c>
      <c r="C144" s="64">
        <f t="shared" si="1"/>
        <v>692.14577561319675</v>
      </c>
      <c r="D144" s="64"/>
      <c r="E144" s="176">
        <v>692.14577561320323</v>
      </c>
    </row>
    <row r="145" spans="2:5" x14ac:dyDescent="0.25">
      <c r="B145">
        <v>79</v>
      </c>
      <c r="C145" s="64">
        <f t="shared" si="1"/>
        <v>692.64402151567299</v>
      </c>
      <c r="D145" s="64"/>
      <c r="E145" s="176">
        <v>692.64402151567958</v>
      </c>
    </row>
    <row r="146" spans="2:5" x14ac:dyDescent="0.25">
      <c r="B146">
        <v>80</v>
      </c>
      <c r="C146" s="64">
        <f t="shared" si="1"/>
        <v>693.14766508209277</v>
      </c>
      <c r="D146" s="64"/>
      <c r="E146" s="176">
        <v>693.14766508209959</v>
      </c>
    </row>
    <row r="147" spans="2:5" x14ac:dyDescent="0.25">
      <c r="B147">
        <v>81</v>
      </c>
      <c r="C147" s="64">
        <f t="shared" si="1"/>
        <v>693.65676478714875</v>
      </c>
      <c r="D147" s="64"/>
      <c r="E147" s="176">
        <v>693.65676478715557</v>
      </c>
    </row>
    <row r="148" spans="2:5" x14ac:dyDescent="0.25">
      <c r="B148">
        <v>82</v>
      </c>
      <c r="C148" s="64">
        <f t="shared" si="1"/>
        <v>694.17137973900947</v>
      </c>
      <c r="D148" s="64"/>
      <c r="E148" s="176">
        <v>694.1713797390164</v>
      </c>
    </row>
    <row r="149" spans="2:5" x14ac:dyDescent="0.25">
      <c r="B149">
        <v>83</v>
      </c>
      <c r="C149" s="64">
        <f t="shared" si="1"/>
        <v>694.69156968618199</v>
      </c>
      <c r="D149" s="64"/>
      <c r="E149" s="176">
        <v>694.69156968618904</v>
      </c>
    </row>
    <row r="150" spans="2:5" x14ac:dyDescent="0.25">
      <c r="B150">
        <v>84</v>
      </c>
      <c r="C150" s="64">
        <f t="shared" si="1"/>
        <v>695.21739502444893</v>
      </c>
      <c r="D150" s="64"/>
      <c r="E150" s="176">
        <v>695.21739502445621</v>
      </c>
    </row>
    <row r="151" spans="2:5" x14ac:dyDescent="0.25">
      <c r="B151">
        <v>85</v>
      </c>
      <c r="C151" s="64">
        <f t="shared" si="1"/>
        <v>695.74891680388043</v>
      </c>
      <c r="D151" s="64"/>
      <c r="E151" s="176">
        <v>695.74891680388771</v>
      </c>
    </row>
    <row r="152" spans="2:5" x14ac:dyDescent="0.25">
      <c r="B152">
        <v>86</v>
      </c>
      <c r="C152" s="64">
        <f t="shared" si="1"/>
        <v>696.28619673592243</v>
      </c>
      <c r="D152" s="64"/>
      <c r="E152" s="176">
        <v>696.28619673592982</v>
      </c>
    </row>
    <row r="153" spans="2:5" x14ac:dyDescent="0.25">
      <c r="B153">
        <v>87</v>
      </c>
      <c r="C153" s="64">
        <f t="shared" si="1"/>
        <v>696.82929720056154</v>
      </c>
      <c r="D153" s="64"/>
      <c r="E153" s="176">
        <v>696.82929720056916</v>
      </c>
    </row>
    <row r="154" spans="2:5" x14ac:dyDescent="0.25">
      <c r="B154">
        <v>88</v>
      </c>
      <c r="C154" s="64">
        <f t="shared" si="1"/>
        <v>697.37828125356759</v>
      </c>
      <c r="D154" s="64"/>
      <c r="E154" s="176">
        <v>697.37828125357521</v>
      </c>
    </row>
    <row r="155" spans="2:5" x14ac:dyDescent="0.25">
      <c r="B155">
        <v>89</v>
      </c>
      <c r="C155" s="64">
        <f t="shared" si="1"/>
        <v>697.93321263381449</v>
      </c>
      <c r="D155" s="64"/>
      <c r="E155" s="176">
        <v>697.93321263382234</v>
      </c>
    </row>
    <row r="156" spans="2:5" x14ac:dyDescent="0.25">
      <c r="B156">
        <v>90</v>
      </c>
      <c r="C156" s="64">
        <f t="shared" si="1"/>
        <v>698.49415577068078</v>
      </c>
      <c r="D156" s="64"/>
      <c r="E156" s="176">
        <v>698.49415577068874</v>
      </c>
    </row>
    <row r="157" spans="2:5" x14ac:dyDescent="0.25">
      <c r="B157">
        <v>91</v>
      </c>
      <c r="C157" s="64">
        <f t="shared" si="1"/>
        <v>699.06117579152976</v>
      </c>
      <c r="D157" s="64"/>
      <c r="E157" s="176">
        <v>699.06117579153783</v>
      </c>
    </row>
    <row r="158" spans="2:5" x14ac:dyDescent="0.25">
      <c r="B158">
        <v>92</v>
      </c>
      <c r="C158" s="64">
        <f t="shared" si="1"/>
        <v>699.6343385292713</v>
      </c>
      <c r="D158" s="64"/>
      <c r="E158" s="176">
        <v>699.6343385292796</v>
      </c>
    </row>
    <row r="159" spans="2:5" x14ac:dyDescent="0.25">
      <c r="B159">
        <v>93</v>
      </c>
      <c r="C159" s="64">
        <f t="shared" si="1"/>
        <v>700.21371053000507</v>
      </c>
      <c r="D159" s="64"/>
      <c r="E159" s="176">
        <v>700.21371053001337</v>
      </c>
    </row>
    <row r="160" spans="2:5" x14ac:dyDescent="0.25">
      <c r="B160">
        <v>94</v>
      </c>
      <c r="C160" s="64">
        <f t="shared" si="1"/>
        <v>700.79935906074672</v>
      </c>
      <c r="D160" s="64"/>
      <c r="E160" s="176">
        <v>700.79935906075525</v>
      </c>
    </row>
    <row r="161" spans="2:5" x14ac:dyDescent="0.25">
      <c r="B161">
        <v>95</v>
      </c>
      <c r="C161" s="64">
        <f t="shared" si="1"/>
        <v>701.39135211723806</v>
      </c>
      <c r="D161" s="64"/>
      <c r="E161" s="176">
        <v>701.3913521172467</v>
      </c>
    </row>
    <row r="162" spans="2:5" x14ac:dyDescent="0.25">
      <c r="B162">
        <v>96</v>
      </c>
      <c r="C162" s="64">
        <f t="shared" si="1"/>
        <v>701.98975843184144</v>
      </c>
      <c r="D162" s="64"/>
      <c r="E162" s="176">
        <v>701.98975843185019</v>
      </c>
    </row>
    <row r="163" spans="2:5" x14ac:dyDescent="0.25">
      <c r="B163">
        <v>97</v>
      </c>
      <c r="C163" s="64">
        <f t="shared" si="1"/>
        <v>702.5946474815197</v>
      </c>
      <c r="D163" s="64"/>
      <c r="E163" s="176">
        <v>702.59464748152857</v>
      </c>
    </row>
    <row r="164" spans="2:5" x14ac:dyDescent="0.25">
      <c r="B164">
        <v>98</v>
      </c>
      <c r="C164" s="64">
        <f t="shared" si="1"/>
        <v>703.2060894959028</v>
      </c>
      <c r="D164" s="64"/>
      <c r="E164" s="176">
        <v>703.20608949591178</v>
      </c>
    </row>
    <row r="165" spans="2:5" x14ac:dyDescent="0.25">
      <c r="B165">
        <v>99</v>
      </c>
      <c r="C165" s="64">
        <f t="shared" si="1"/>
        <v>703.82415546544166</v>
      </c>
      <c r="D165" s="64"/>
      <c r="E165" s="176">
        <v>703.82415546545087</v>
      </c>
    </row>
    <row r="166" spans="2:5" x14ac:dyDescent="0.25">
      <c r="B166">
        <v>100</v>
      </c>
      <c r="C166" s="64">
        <f t="shared" si="1"/>
        <v>704.44891714965058</v>
      </c>
      <c r="D166" s="64"/>
      <c r="E166" s="176">
        <v>704.44891714965991</v>
      </c>
    </row>
    <row r="167" spans="2:5" x14ac:dyDescent="0.25">
      <c r="B167">
        <v>101</v>
      </c>
      <c r="C167" s="64">
        <f t="shared" si="1"/>
        <v>705.08044708543844</v>
      </c>
      <c r="D167" s="64"/>
      <c r="E167" s="176">
        <v>705.08044708544787</v>
      </c>
    </row>
    <row r="168" spans="2:5" x14ac:dyDescent="0.25">
      <c r="B168">
        <v>102</v>
      </c>
      <c r="C168" s="64">
        <f t="shared" si="1"/>
        <v>705.71881859553059</v>
      </c>
      <c r="D168" s="64"/>
      <c r="E168" s="176">
        <v>705.71881859554026</v>
      </c>
    </row>
    <row r="169" spans="2:5" x14ac:dyDescent="0.25">
      <c r="B169">
        <v>103</v>
      </c>
      <c r="C169" s="64">
        <f t="shared" si="1"/>
        <v>706.36410579698213</v>
      </c>
      <c r="D169" s="64"/>
      <c r="E169" s="176">
        <v>706.36410579699191</v>
      </c>
    </row>
    <row r="170" spans="2:5" x14ac:dyDescent="0.25">
      <c r="B170">
        <v>104</v>
      </c>
      <c r="C170" s="64">
        <f t="shared" si="1"/>
        <v>707.01638360978268</v>
      </c>
      <c r="D170" s="64"/>
      <c r="E170" s="176">
        <v>707.01638360979268</v>
      </c>
    </row>
    <row r="171" spans="2:5" x14ac:dyDescent="0.25">
      <c r="B171">
        <v>105</v>
      </c>
      <c r="C171" s="64">
        <f t="shared" si="1"/>
        <v>707.67572776555528</v>
      </c>
      <c r="D171" s="64"/>
      <c r="E171" s="176">
        <v>707.6757277655654</v>
      </c>
    </row>
    <row r="172" spans="2:5" x14ac:dyDescent="0.25">
      <c r="B172">
        <v>106</v>
      </c>
      <c r="C172" s="64">
        <f t="shared" si="1"/>
        <v>708.3422148163487</v>
      </c>
      <c r="D172" s="64"/>
      <c r="E172" s="176">
        <v>708.34221481635905</v>
      </c>
    </row>
    <row r="173" spans="2:5" x14ac:dyDescent="0.25">
      <c r="B173">
        <v>107</v>
      </c>
      <c r="C173" s="64">
        <f t="shared" si="1"/>
        <v>709.0159221435257</v>
      </c>
      <c r="D173" s="64"/>
      <c r="E173" s="176">
        <v>709.01592214353627</v>
      </c>
    </row>
    <row r="174" spans="2:5" x14ac:dyDescent="0.25">
      <c r="B174">
        <v>108</v>
      </c>
      <c r="C174" s="64">
        <f t="shared" si="1"/>
        <v>709.69692796674713</v>
      </c>
      <c r="D174" s="64"/>
      <c r="E174" s="176">
        <v>709.69692796675793</v>
      </c>
    </row>
    <row r="175" spans="2:5" x14ac:dyDescent="0.25">
      <c r="B175">
        <v>109</v>
      </c>
      <c r="C175" s="64">
        <f t="shared" si="1"/>
        <v>710.38531135305345</v>
      </c>
      <c r="D175" s="64"/>
      <c r="E175" s="176">
        <v>710.38531135306448</v>
      </c>
    </row>
    <row r="176" spans="2:5" x14ac:dyDescent="0.25">
      <c r="B176">
        <v>110</v>
      </c>
      <c r="C176" s="64">
        <f t="shared" si="1"/>
        <v>711.08115222604476</v>
      </c>
      <c r="D176" s="64"/>
      <c r="E176" s="176">
        <v>711.08115222605591</v>
      </c>
    </row>
    <row r="177" spans="2:5" x14ac:dyDescent="0.25">
      <c r="B177">
        <v>111</v>
      </c>
      <c r="C177" s="64">
        <f t="shared" si="1"/>
        <v>711.78453137516021</v>
      </c>
      <c r="D177" s="64"/>
      <c r="E177" s="176">
        <v>711.78453137517158</v>
      </c>
    </row>
    <row r="178" spans="2:5" x14ac:dyDescent="0.25">
      <c r="B178">
        <v>112</v>
      </c>
      <c r="C178" s="64">
        <f t="shared" si="1"/>
        <v>712.49553046505775</v>
      </c>
      <c r="D178" s="64"/>
      <c r="E178" s="176">
        <v>712.49553046506924</v>
      </c>
    </row>
    <row r="179" spans="2:5" x14ac:dyDescent="0.25">
      <c r="B179">
        <v>113</v>
      </c>
      <c r="C179" s="64">
        <f t="shared" si="1"/>
        <v>713.21423204509586</v>
      </c>
      <c r="D179" s="64"/>
      <c r="E179" s="176">
        <v>713.21423204510745</v>
      </c>
    </row>
    <row r="180" spans="2:5" x14ac:dyDescent="0.25">
      <c r="B180">
        <v>114</v>
      </c>
      <c r="C180" s="64">
        <f t="shared" si="1"/>
        <v>713.94071955891764</v>
      </c>
      <c r="D180" s="64"/>
      <c r="E180" s="176">
        <v>713.94071955892946</v>
      </c>
    </row>
    <row r="181" spans="2:5" x14ac:dyDescent="0.25">
      <c r="B181">
        <v>115</v>
      </c>
      <c r="C181" s="64">
        <f t="shared" si="1"/>
        <v>714.67507735413915</v>
      </c>
      <c r="D181" s="64"/>
      <c r="E181" s="176">
        <v>714.6750773541512</v>
      </c>
    </row>
    <row r="182" spans="2:5" x14ac:dyDescent="0.25">
      <c r="B182">
        <v>116</v>
      </c>
      <c r="C182" s="64">
        <f t="shared" si="1"/>
        <v>715.41739069214225</v>
      </c>
      <c r="D182" s="64"/>
      <c r="E182" s="176">
        <v>715.41739069215453</v>
      </c>
    </row>
    <row r="183" spans="2:5" x14ac:dyDescent="0.25">
      <c r="B183">
        <v>117</v>
      </c>
      <c r="C183" s="64">
        <f t="shared" si="1"/>
        <v>716.16774575797376</v>
      </c>
      <c r="D183" s="64"/>
      <c r="E183" s="176">
        <v>716.16774575798615</v>
      </c>
    </row>
    <row r="184" spans="2:5" x14ac:dyDescent="0.25">
      <c r="B184">
        <v>118</v>
      </c>
      <c r="C184" s="64">
        <f t="shared" si="1"/>
        <v>716.92622967035174</v>
      </c>
      <c r="D184" s="64"/>
      <c r="E184" s="176">
        <v>716.92622967036436</v>
      </c>
    </row>
    <row r="185" spans="2:5" x14ac:dyDescent="0.25">
      <c r="B185">
        <v>119</v>
      </c>
      <c r="C185" s="64">
        <f t="shared" si="1"/>
        <v>717.69293049178054</v>
      </c>
      <c r="D185" s="64"/>
      <c r="E185" s="176">
        <v>717.69293049179328</v>
      </c>
    </row>
    <row r="186" spans="2:5" x14ac:dyDescent="0.25">
      <c r="B186">
        <v>120</v>
      </c>
      <c r="C186" s="64">
        <f t="shared" si="1"/>
        <v>718.46793723877477</v>
      </c>
      <c r="D186" s="64"/>
      <c r="E186" s="176">
        <v>718.46793723878773</v>
      </c>
    </row>
    <row r="187" spans="2:5" x14ac:dyDescent="0.25">
      <c r="B187">
        <v>121</v>
      </c>
      <c r="C187" s="64">
        <f t="shared" si="1"/>
        <v>719.25133989219478</v>
      </c>
      <c r="D187" s="64"/>
      <c r="E187" s="176">
        <v>719.25133989220785</v>
      </c>
    </row>
    <row r="188" spans="2:5" x14ac:dyDescent="0.25">
      <c r="B188">
        <v>122</v>
      </c>
      <c r="C188" s="64">
        <f t="shared" si="1"/>
        <v>720.0432294076935</v>
      </c>
      <c r="D188" s="64"/>
      <c r="E188" s="176">
        <v>720.0432294077068</v>
      </c>
    </row>
    <row r="189" spans="2:5" x14ac:dyDescent="0.25">
      <c r="B189">
        <v>123</v>
      </c>
      <c r="C189" s="64">
        <f t="shared" si="1"/>
        <v>720.84369772627679</v>
      </c>
      <c r="D189" s="64"/>
      <c r="E189" s="176">
        <v>720.84369772629032</v>
      </c>
    </row>
    <row r="190" spans="2:5" x14ac:dyDescent="0.25">
      <c r="B190">
        <v>124</v>
      </c>
      <c r="C190" s="64">
        <f t="shared" si="1"/>
        <v>721.65283778497803</v>
      </c>
      <c r="D190" s="64"/>
      <c r="E190" s="176">
        <v>721.65283778499179</v>
      </c>
    </row>
    <row r="191" spans="2:5" x14ac:dyDescent="0.25">
      <c r="B191">
        <v>125</v>
      </c>
      <c r="C191" s="64">
        <f t="shared" si="1"/>
        <v>722.47074352764855</v>
      </c>
      <c r="D191" s="64"/>
      <c r="E191" s="176">
        <v>722.47074352766253</v>
      </c>
    </row>
    <row r="192" spans="2:5" x14ac:dyDescent="0.25">
      <c r="B192">
        <v>126</v>
      </c>
      <c r="C192" s="64">
        <f t="shared" si="1"/>
        <v>723.29750991586468</v>
      </c>
      <c r="D192" s="64"/>
      <c r="E192" s="176">
        <v>723.29750991587889</v>
      </c>
    </row>
    <row r="193" spans="2:5" x14ac:dyDescent="0.25">
      <c r="B193">
        <v>127</v>
      </c>
      <c r="C193" s="64">
        <f t="shared" si="1"/>
        <v>724.13323293995313</v>
      </c>
      <c r="D193" s="64"/>
      <c r="E193" s="176">
        <v>724.13323293996757</v>
      </c>
    </row>
    <row r="194" spans="2:5" x14ac:dyDescent="0.25">
      <c r="B194">
        <v>128</v>
      </c>
      <c r="C194" s="64">
        <f t="shared" si="1"/>
        <v>724.97800963013594</v>
      </c>
      <c r="D194" s="64"/>
      <c r="E194" s="176">
        <v>724.97800963015061</v>
      </c>
    </row>
    <row r="195" spans="2:5" x14ac:dyDescent="0.25">
      <c r="B195">
        <v>129</v>
      </c>
      <c r="C195" s="64">
        <f t="shared" si="1"/>
        <v>725.8319380677957</v>
      </c>
      <c r="D195" s="64"/>
      <c r="E195" s="176">
        <v>725.83193806781048</v>
      </c>
    </row>
    <row r="196" spans="2:5" x14ac:dyDescent="0.25">
      <c r="B196">
        <v>130</v>
      </c>
      <c r="C196" s="64">
        <f t="shared" ref="C196:C259" si="2">C195*(1+0.13/12)-7</f>
        <v>726.69511739686345</v>
      </c>
      <c r="D196" s="64"/>
      <c r="E196" s="176">
        <v>726.69511739687846</v>
      </c>
    </row>
    <row r="197" spans="2:5" x14ac:dyDescent="0.25">
      <c r="B197">
        <v>131</v>
      </c>
      <c r="C197" s="64">
        <f t="shared" si="2"/>
        <v>727.56764783532947</v>
      </c>
      <c r="D197" s="64"/>
      <c r="E197" s="176">
        <v>727.56764783534459</v>
      </c>
    </row>
    <row r="198" spans="2:5" x14ac:dyDescent="0.25">
      <c r="B198">
        <v>132</v>
      </c>
      <c r="C198" s="64">
        <f t="shared" si="2"/>
        <v>728.44963068687878</v>
      </c>
      <c r="D198" s="64"/>
      <c r="E198" s="176">
        <v>728.44963068689424</v>
      </c>
    </row>
    <row r="199" spans="2:5" x14ac:dyDescent="0.25">
      <c r="B199">
        <v>133</v>
      </c>
      <c r="C199" s="64">
        <f t="shared" si="2"/>
        <v>729.3411683526532</v>
      </c>
      <c r="D199" s="64"/>
      <c r="E199" s="176">
        <v>729.34116835266889</v>
      </c>
    </row>
    <row r="200" spans="2:5" x14ac:dyDescent="0.25">
      <c r="B200">
        <v>134</v>
      </c>
      <c r="C200" s="64">
        <f t="shared" si="2"/>
        <v>730.24236434314025</v>
      </c>
      <c r="D200" s="64"/>
      <c r="E200" s="176">
        <v>730.24236434315605</v>
      </c>
    </row>
    <row r="201" spans="2:5" x14ac:dyDescent="0.25">
      <c r="B201">
        <v>135</v>
      </c>
      <c r="C201" s="64">
        <f t="shared" si="2"/>
        <v>731.15332329019088</v>
      </c>
      <c r="D201" s="64"/>
      <c r="E201" s="176">
        <v>731.15332329020691</v>
      </c>
    </row>
    <row r="202" spans="2:5" x14ac:dyDescent="0.25">
      <c r="B202">
        <v>136</v>
      </c>
      <c r="C202" s="64">
        <f t="shared" si="2"/>
        <v>732.07415095916792</v>
      </c>
      <c r="D202" s="64"/>
      <c r="E202" s="176">
        <v>732.07415095918418</v>
      </c>
    </row>
    <row r="203" spans="2:5" x14ac:dyDescent="0.25">
      <c r="B203">
        <v>137</v>
      </c>
      <c r="C203" s="64">
        <f t="shared" si="2"/>
        <v>733.00495426122552</v>
      </c>
      <c r="D203" s="64"/>
      <c r="E203" s="176">
        <v>733.00495426124201</v>
      </c>
    </row>
    <row r="204" spans="2:5" x14ac:dyDescent="0.25">
      <c r="B204">
        <v>138</v>
      </c>
      <c r="C204" s="64">
        <f t="shared" si="2"/>
        <v>733.94584126572204</v>
      </c>
      <c r="D204" s="64"/>
      <c r="E204" s="176">
        <v>733.94584126573875</v>
      </c>
    </row>
    <row r="205" spans="2:5" x14ac:dyDescent="0.25">
      <c r="B205">
        <v>139</v>
      </c>
      <c r="C205" s="64">
        <f t="shared" si="2"/>
        <v>734.89692121276732</v>
      </c>
      <c r="D205" s="64"/>
      <c r="E205" s="176">
        <v>734.89692121278426</v>
      </c>
    </row>
    <row r="206" spans="2:5" x14ac:dyDescent="0.25">
      <c r="B206">
        <v>140</v>
      </c>
      <c r="C206" s="64">
        <f t="shared" si="2"/>
        <v>735.85830452590562</v>
      </c>
      <c r="D206" s="64"/>
      <c r="E206" s="176">
        <v>735.85830452592279</v>
      </c>
    </row>
    <row r="207" spans="2:5" x14ac:dyDescent="0.25">
      <c r="B207">
        <v>141</v>
      </c>
      <c r="C207" s="64">
        <f t="shared" si="2"/>
        <v>736.83010282493626</v>
      </c>
      <c r="D207" s="64"/>
      <c r="E207" s="176">
        <v>736.83010282495366</v>
      </c>
    </row>
    <row r="208" spans="2:5" x14ac:dyDescent="0.25">
      <c r="B208">
        <v>142</v>
      </c>
      <c r="C208" s="64">
        <f t="shared" si="2"/>
        <v>737.81242893887304</v>
      </c>
      <c r="D208" s="64"/>
      <c r="E208" s="176">
        <v>737.81242893889055</v>
      </c>
    </row>
    <row r="209" spans="2:5" x14ac:dyDescent="0.25">
      <c r="B209">
        <v>143</v>
      </c>
      <c r="C209" s="64">
        <f t="shared" si="2"/>
        <v>738.80539691904414</v>
      </c>
      <c r="D209" s="64"/>
      <c r="E209" s="176">
        <v>738.80539691906188</v>
      </c>
    </row>
    <row r="210" spans="2:5" x14ac:dyDescent="0.25">
      <c r="B210">
        <v>144</v>
      </c>
      <c r="C210" s="64">
        <f t="shared" si="2"/>
        <v>739.80912205233369</v>
      </c>
      <c r="D210" s="64"/>
      <c r="E210" s="176">
        <v>739.80912205235177</v>
      </c>
    </row>
    <row r="211" spans="2:5" x14ac:dyDescent="0.25">
      <c r="B211">
        <v>145</v>
      </c>
      <c r="C211" s="64">
        <f t="shared" si="2"/>
        <v>740.82372087456724</v>
      </c>
      <c r="D211" s="64"/>
      <c r="E211" s="176">
        <v>740.82372087458555</v>
      </c>
    </row>
    <row r="212" spans="2:5" x14ac:dyDescent="0.25">
      <c r="B212">
        <v>146</v>
      </c>
      <c r="C212" s="64">
        <f t="shared" si="2"/>
        <v>741.84931118404165</v>
      </c>
      <c r="D212" s="64"/>
      <c r="E212" s="176">
        <v>741.84931118406018</v>
      </c>
    </row>
    <row r="213" spans="2:5" x14ac:dyDescent="0.25">
      <c r="B213">
        <v>147</v>
      </c>
      <c r="C213" s="64">
        <f t="shared" si="2"/>
        <v>742.88601205520206</v>
      </c>
      <c r="D213" s="64"/>
      <c r="E213" s="176">
        <v>742.88601205522093</v>
      </c>
    </row>
    <row r="214" spans="2:5" x14ac:dyDescent="0.25">
      <c r="B214">
        <v>148</v>
      </c>
      <c r="C214" s="64">
        <f t="shared" si="2"/>
        <v>743.93394385246665</v>
      </c>
      <c r="D214" s="64"/>
      <c r="E214" s="176">
        <v>743.93394385248575</v>
      </c>
    </row>
    <row r="215" spans="2:5" x14ac:dyDescent="0.25">
      <c r="B215">
        <v>149</v>
      </c>
      <c r="C215" s="64">
        <f t="shared" si="2"/>
        <v>744.99322824420165</v>
      </c>
      <c r="D215" s="64"/>
      <c r="E215" s="176">
        <v>744.99322824422097</v>
      </c>
    </row>
    <row r="216" spans="2:5" x14ac:dyDescent="0.25">
      <c r="B216">
        <v>150</v>
      </c>
      <c r="C216" s="64">
        <f t="shared" si="2"/>
        <v>746.06398821684706</v>
      </c>
      <c r="D216" s="64"/>
      <c r="E216" s="176">
        <v>746.06398821686673</v>
      </c>
    </row>
    <row r="217" spans="2:5" x14ac:dyDescent="0.25">
      <c r="B217">
        <v>151</v>
      </c>
      <c r="C217" s="64">
        <f t="shared" si="2"/>
        <v>747.14634808919618</v>
      </c>
      <c r="D217" s="64"/>
      <c r="E217" s="176">
        <v>747.14634808921608</v>
      </c>
    </row>
    <row r="218" spans="2:5" x14ac:dyDescent="0.25">
      <c r="B218">
        <v>152</v>
      </c>
      <c r="C218" s="64">
        <f t="shared" si="2"/>
        <v>748.24043352682907</v>
      </c>
      <c r="D218" s="64"/>
      <c r="E218" s="176">
        <v>748.2404335268493</v>
      </c>
    </row>
    <row r="219" spans="2:5" x14ac:dyDescent="0.25">
      <c r="B219">
        <v>153</v>
      </c>
      <c r="C219" s="64">
        <f t="shared" si="2"/>
        <v>749.34637155670293</v>
      </c>
      <c r="D219" s="64"/>
      <c r="E219" s="176">
        <v>749.34637155672351</v>
      </c>
    </row>
    <row r="220" spans="2:5" x14ac:dyDescent="0.25">
      <c r="B220">
        <v>154</v>
      </c>
      <c r="C220" s="64">
        <f t="shared" si="2"/>
        <v>750.46429058190051</v>
      </c>
      <c r="D220" s="64"/>
      <c r="E220" s="176">
        <v>750.46429058192132</v>
      </c>
    </row>
    <row r="221" spans="2:5" x14ac:dyDescent="0.25">
      <c r="B221">
        <v>155</v>
      </c>
      <c r="C221" s="64">
        <f t="shared" si="2"/>
        <v>751.59432039653768</v>
      </c>
      <c r="D221" s="64"/>
      <c r="E221" s="176">
        <v>751.59432039655883</v>
      </c>
    </row>
    <row r="222" spans="2:5" x14ac:dyDescent="0.25">
      <c r="B222">
        <v>156</v>
      </c>
      <c r="C222" s="64">
        <f t="shared" si="2"/>
        <v>752.73659220083346</v>
      </c>
      <c r="D222" s="64"/>
      <c r="E222" s="176">
        <v>752.73659220085483</v>
      </c>
    </row>
    <row r="223" spans="2:5" x14ac:dyDescent="0.25">
      <c r="B223">
        <v>157</v>
      </c>
      <c r="C223" s="64">
        <f t="shared" si="2"/>
        <v>753.89123861634243</v>
      </c>
      <c r="D223" s="64"/>
      <c r="E223" s="176">
        <v>753.89123861636415</v>
      </c>
    </row>
    <row r="224" spans="2:5" x14ac:dyDescent="0.25">
      <c r="B224">
        <v>158</v>
      </c>
      <c r="C224" s="64">
        <f t="shared" si="2"/>
        <v>755.05839370135277</v>
      </c>
      <c r="D224" s="64"/>
      <c r="E224" s="176">
        <v>755.05839370137471</v>
      </c>
    </row>
    <row r="225" spans="2:5" x14ac:dyDescent="0.25">
      <c r="B225">
        <v>159</v>
      </c>
      <c r="C225" s="64">
        <f t="shared" si="2"/>
        <v>756.2381929664507</v>
      </c>
      <c r="D225" s="64"/>
      <c r="E225" s="176">
        <v>756.23819296647287</v>
      </c>
    </row>
    <row r="226" spans="2:5" x14ac:dyDescent="0.25">
      <c r="B226">
        <v>160</v>
      </c>
      <c r="C226" s="64">
        <f t="shared" si="2"/>
        <v>757.43077339025388</v>
      </c>
      <c r="D226" s="64"/>
      <c r="E226" s="176">
        <v>757.43077339027639</v>
      </c>
    </row>
    <row r="227" spans="2:5" x14ac:dyDescent="0.25">
      <c r="B227">
        <v>161</v>
      </c>
      <c r="C227" s="64">
        <f t="shared" si="2"/>
        <v>758.63627343531493</v>
      </c>
      <c r="D227" s="64"/>
      <c r="E227" s="176">
        <v>758.63627343533767</v>
      </c>
    </row>
    <row r="228" spans="2:5" x14ac:dyDescent="0.25">
      <c r="B228">
        <v>162</v>
      </c>
      <c r="C228" s="64">
        <f t="shared" si="2"/>
        <v>759.85483306419746</v>
      </c>
      <c r="D228" s="64"/>
      <c r="E228" s="176">
        <v>759.85483306422054</v>
      </c>
    </row>
    <row r="229" spans="2:5" x14ac:dyDescent="0.25">
      <c r="B229">
        <v>163</v>
      </c>
      <c r="C229" s="64">
        <f t="shared" si="2"/>
        <v>761.0865937557262</v>
      </c>
      <c r="D229" s="64"/>
      <c r="E229" s="176">
        <v>761.08659375574962</v>
      </c>
    </row>
    <row r="230" spans="2:5" x14ac:dyDescent="0.25">
      <c r="B230">
        <v>164</v>
      </c>
      <c r="C230" s="64">
        <f t="shared" si="2"/>
        <v>762.33169852141316</v>
      </c>
      <c r="D230" s="64"/>
      <c r="E230" s="176">
        <v>762.33169852143692</v>
      </c>
    </row>
    <row r="231" spans="2:5" x14ac:dyDescent="0.25">
      <c r="B231">
        <v>165</v>
      </c>
      <c r="C231" s="64">
        <f t="shared" si="2"/>
        <v>763.59029192206174</v>
      </c>
      <c r="D231" s="64"/>
      <c r="E231" s="176">
        <v>763.59029192208573</v>
      </c>
    </row>
    <row r="232" spans="2:5" x14ac:dyDescent="0.25">
      <c r="B232">
        <v>166</v>
      </c>
      <c r="C232" s="64">
        <f t="shared" si="2"/>
        <v>764.86252008455062</v>
      </c>
      <c r="D232" s="64"/>
      <c r="E232" s="176">
        <v>764.86252008457507</v>
      </c>
    </row>
    <row r="233" spans="2:5" x14ac:dyDescent="0.25">
      <c r="B233">
        <v>167</v>
      </c>
      <c r="C233" s="64">
        <f t="shared" si="2"/>
        <v>766.14853071879986</v>
      </c>
      <c r="D233" s="64"/>
      <c r="E233" s="176">
        <v>766.14853071882453</v>
      </c>
    </row>
    <row r="234" spans="2:5" x14ac:dyDescent="0.25">
      <c r="B234">
        <v>168</v>
      </c>
      <c r="C234" s="64">
        <f t="shared" si="2"/>
        <v>767.44847313492016</v>
      </c>
      <c r="D234" s="64"/>
      <c r="E234" s="176">
        <v>767.44847313494517</v>
      </c>
    </row>
    <row r="235" spans="2:5" x14ac:dyDescent="0.25">
      <c r="B235">
        <v>169</v>
      </c>
      <c r="C235" s="64">
        <f t="shared" si="2"/>
        <v>768.76249826054845</v>
      </c>
      <c r="D235" s="64"/>
      <c r="E235" s="176">
        <v>768.76249826057369</v>
      </c>
    </row>
    <row r="236" spans="2:5" x14ac:dyDescent="0.25">
      <c r="B236">
        <v>170</v>
      </c>
      <c r="C236" s="64">
        <f t="shared" si="2"/>
        <v>770.09075865837099</v>
      </c>
      <c r="D236" s="64"/>
      <c r="E236" s="176">
        <v>770.09075865839657</v>
      </c>
    </row>
    <row r="237" spans="2:5" x14ac:dyDescent="0.25">
      <c r="B237">
        <v>171</v>
      </c>
      <c r="C237" s="64">
        <f t="shared" si="2"/>
        <v>771.43340854383666</v>
      </c>
      <c r="D237" s="64"/>
      <c r="E237" s="176">
        <v>771.43340854386258</v>
      </c>
    </row>
    <row r="238" spans="2:5" x14ac:dyDescent="0.25">
      <c r="B238">
        <v>172</v>
      </c>
      <c r="C238" s="64">
        <f t="shared" si="2"/>
        <v>772.79060380306146</v>
      </c>
      <c r="D238" s="64"/>
      <c r="E238" s="176">
        <v>772.79060380308772</v>
      </c>
    </row>
    <row r="239" spans="2:5" x14ac:dyDescent="0.25">
      <c r="B239">
        <v>173</v>
      </c>
      <c r="C239" s="64">
        <f t="shared" si="2"/>
        <v>774.16250201092794</v>
      </c>
      <c r="D239" s="64"/>
      <c r="E239" s="176">
        <v>774.16250201095443</v>
      </c>
    </row>
    <row r="240" spans="2:5" x14ac:dyDescent="0.25">
      <c r="B240">
        <v>174</v>
      </c>
      <c r="C240" s="64">
        <f t="shared" si="2"/>
        <v>775.54926244937963</v>
      </c>
      <c r="D240" s="64"/>
      <c r="E240" s="176">
        <v>775.54926244940646</v>
      </c>
    </row>
    <row r="241" spans="2:5" x14ac:dyDescent="0.25">
      <c r="B241">
        <v>175</v>
      </c>
      <c r="C241" s="64">
        <f t="shared" si="2"/>
        <v>776.95104612591456</v>
      </c>
      <c r="D241" s="64"/>
      <c r="E241" s="176">
        <v>776.95104612594173</v>
      </c>
    </row>
    <row r="242" spans="2:5" x14ac:dyDescent="0.25">
      <c r="B242">
        <v>176</v>
      </c>
      <c r="C242" s="64">
        <f t="shared" si="2"/>
        <v>778.36801579227858</v>
      </c>
      <c r="D242" s="64"/>
      <c r="E242" s="176">
        <v>778.3680157923061</v>
      </c>
    </row>
    <row r="243" spans="2:5" x14ac:dyDescent="0.25">
      <c r="B243">
        <v>177</v>
      </c>
      <c r="C243" s="64">
        <f t="shared" si="2"/>
        <v>779.80033596336159</v>
      </c>
      <c r="D243" s="64"/>
      <c r="E243" s="176">
        <v>779.80033596338944</v>
      </c>
    </row>
    <row r="244" spans="2:5" x14ac:dyDescent="0.25">
      <c r="B244">
        <v>178</v>
      </c>
      <c r="C244" s="64">
        <f t="shared" si="2"/>
        <v>781.24817293629792</v>
      </c>
      <c r="D244" s="64"/>
      <c r="E244" s="176">
        <v>781.24817293632611</v>
      </c>
    </row>
    <row r="245" spans="2:5" x14ac:dyDescent="0.25">
      <c r="B245">
        <v>179</v>
      </c>
      <c r="C245" s="64">
        <f t="shared" si="2"/>
        <v>782.71169480977437</v>
      </c>
      <c r="D245" s="64"/>
      <c r="E245" s="176">
        <v>782.71169480980302</v>
      </c>
    </row>
    <row r="246" spans="2:5" x14ac:dyDescent="0.25">
      <c r="B246">
        <v>180</v>
      </c>
      <c r="C246" s="64">
        <f t="shared" si="2"/>
        <v>784.19107150354682</v>
      </c>
      <c r="D246" s="64"/>
      <c r="E246" s="176">
        <v>784.19107150357581</v>
      </c>
    </row>
    <row r="247" spans="2:5" x14ac:dyDescent="0.25">
      <c r="B247">
        <v>181</v>
      </c>
      <c r="C247" s="64">
        <f t="shared" si="2"/>
        <v>785.68647477816853</v>
      </c>
      <c r="D247" s="64"/>
      <c r="E247" s="176">
        <v>785.68647477819786</v>
      </c>
    </row>
    <row r="248" spans="2:5" x14ac:dyDescent="0.25">
      <c r="B248">
        <v>182</v>
      </c>
      <c r="C248" s="64">
        <f t="shared" si="2"/>
        <v>787.19807825493194</v>
      </c>
      <c r="D248" s="64"/>
      <c r="E248" s="176">
        <v>787.19807825496173</v>
      </c>
    </row>
    <row r="249" spans="2:5" x14ac:dyDescent="0.25">
      <c r="B249">
        <v>183</v>
      </c>
      <c r="C249" s="64">
        <f t="shared" si="2"/>
        <v>788.72605743602696</v>
      </c>
      <c r="D249" s="64"/>
      <c r="E249" s="176">
        <v>788.72605743605709</v>
      </c>
    </row>
    <row r="250" spans="2:5" x14ac:dyDescent="0.25">
      <c r="B250">
        <v>184</v>
      </c>
      <c r="C250" s="64">
        <f t="shared" si="2"/>
        <v>790.27058972491716</v>
      </c>
      <c r="D250" s="64"/>
      <c r="E250" s="176">
        <v>790.27058972494774</v>
      </c>
    </row>
    <row r="251" spans="2:5" x14ac:dyDescent="0.25">
      <c r="B251">
        <v>185</v>
      </c>
      <c r="C251" s="64">
        <f t="shared" si="2"/>
        <v>791.83185444693697</v>
      </c>
      <c r="D251" s="64"/>
      <c r="E251" s="176">
        <v>791.8318544469679</v>
      </c>
    </row>
    <row r="252" spans="2:5" x14ac:dyDescent="0.25">
      <c r="B252">
        <v>186</v>
      </c>
      <c r="C252" s="64">
        <f t="shared" si="2"/>
        <v>793.4100328701121</v>
      </c>
      <c r="D252" s="64"/>
      <c r="E252" s="176">
        <v>793.41003287014348</v>
      </c>
    </row>
    <row r="253" spans="2:5" x14ac:dyDescent="0.25">
      <c r="B253">
        <v>187</v>
      </c>
      <c r="C253" s="64">
        <f t="shared" si="2"/>
        <v>795.00530822620487</v>
      </c>
      <c r="D253" s="64"/>
      <c r="E253" s="176">
        <v>795.00530822623659</v>
      </c>
    </row>
    <row r="254" spans="2:5" x14ac:dyDescent="0.25">
      <c r="B254">
        <v>188</v>
      </c>
      <c r="C254" s="64">
        <f t="shared" si="2"/>
        <v>796.61786573198867</v>
      </c>
      <c r="D254" s="64"/>
      <c r="E254" s="176">
        <v>796.61786573202096</v>
      </c>
    </row>
    <row r="255" spans="2:5" x14ac:dyDescent="0.25">
      <c r="B255">
        <v>189</v>
      </c>
      <c r="C255" s="64">
        <f t="shared" si="2"/>
        <v>798.24789261075182</v>
      </c>
      <c r="D255" s="64"/>
      <c r="E255" s="176">
        <v>798.24789261078445</v>
      </c>
    </row>
    <row r="256" spans="2:5" x14ac:dyDescent="0.25">
      <c r="B256">
        <v>190</v>
      </c>
      <c r="C256" s="64">
        <f t="shared" si="2"/>
        <v>799.89557811403495</v>
      </c>
      <c r="D256" s="64"/>
      <c r="E256" s="176">
        <v>799.89557811406792</v>
      </c>
    </row>
    <row r="257" spans="2:5" x14ac:dyDescent="0.25">
      <c r="B257">
        <v>191</v>
      </c>
      <c r="C257" s="64">
        <f t="shared" si="2"/>
        <v>801.5611135436036</v>
      </c>
      <c r="D257" s="64"/>
      <c r="E257" s="176">
        <v>801.56111354363702</v>
      </c>
    </row>
    <row r="258" spans="2:5" x14ac:dyDescent="0.25">
      <c r="B258">
        <v>192</v>
      </c>
      <c r="C258" s="64">
        <f t="shared" si="2"/>
        <v>803.24469227365921</v>
      </c>
      <c r="D258" s="64"/>
      <c r="E258" s="176">
        <v>803.24469227369298</v>
      </c>
    </row>
    <row r="259" spans="2:5" x14ac:dyDescent="0.25">
      <c r="B259">
        <v>193</v>
      </c>
      <c r="C259" s="64">
        <f t="shared" si="2"/>
        <v>804.94650977329047</v>
      </c>
      <c r="D259" s="64"/>
      <c r="E259" s="176">
        <v>804.94650977332469</v>
      </c>
    </row>
    <row r="260" spans="2:5" x14ac:dyDescent="0.25">
      <c r="B260">
        <v>194</v>
      </c>
      <c r="C260" s="64">
        <f t="shared" ref="C260:C323" si="3">C259*(1+0.13/12)-7</f>
        <v>806.66676362916769</v>
      </c>
      <c r="D260" s="64"/>
      <c r="E260" s="176">
        <v>806.66676362920236</v>
      </c>
    </row>
    <row r="261" spans="2:5" x14ac:dyDescent="0.25">
      <c r="B261">
        <v>195</v>
      </c>
      <c r="C261" s="64">
        <f t="shared" si="3"/>
        <v>808.40565356848356</v>
      </c>
      <c r="D261" s="64"/>
      <c r="E261" s="176">
        <v>808.4056535685188</v>
      </c>
    </row>
    <row r="262" spans="2:5" x14ac:dyDescent="0.25">
      <c r="B262">
        <v>196</v>
      </c>
      <c r="C262" s="64">
        <f t="shared" si="3"/>
        <v>810.16338148214209</v>
      </c>
      <c r="D262" s="64"/>
      <c r="E262" s="176">
        <v>810.16338148217767</v>
      </c>
    </row>
    <row r="263" spans="2:5" x14ac:dyDescent="0.25">
      <c r="B263">
        <v>197</v>
      </c>
      <c r="C263" s="64">
        <f t="shared" si="3"/>
        <v>811.94015144819855</v>
      </c>
      <c r="D263" s="64"/>
      <c r="E263" s="176">
        <v>811.94015144823447</v>
      </c>
    </row>
    <row r="264" spans="2:5" x14ac:dyDescent="0.25">
      <c r="B264">
        <v>198</v>
      </c>
      <c r="C264" s="64">
        <f t="shared" si="3"/>
        <v>813.73616975555399</v>
      </c>
      <c r="D264" s="64"/>
      <c r="E264" s="176">
        <v>813.73616975559048</v>
      </c>
    </row>
    <row r="265" spans="2:5" x14ac:dyDescent="0.25">
      <c r="B265">
        <v>199</v>
      </c>
      <c r="C265" s="64">
        <f t="shared" si="3"/>
        <v>815.55164492790573</v>
      </c>
      <c r="D265" s="64"/>
      <c r="E265" s="176">
        <v>815.55164492794268</v>
      </c>
    </row>
    <row r="266" spans="2:5" x14ac:dyDescent="0.25">
      <c r="B266">
        <v>200</v>
      </c>
      <c r="C266" s="64">
        <f t="shared" si="3"/>
        <v>817.38678774795801</v>
      </c>
      <c r="D266" s="64"/>
      <c r="E266" s="176">
        <v>817.3867877479953</v>
      </c>
    </row>
    <row r="267" spans="2:5" x14ac:dyDescent="0.25">
      <c r="B267">
        <v>201</v>
      </c>
      <c r="C267" s="64">
        <f t="shared" si="3"/>
        <v>819.24181128189412</v>
      </c>
      <c r="D267" s="64"/>
      <c r="E267" s="176">
        <v>819.24181128193197</v>
      </c>
    </row>
    <row r="268" spans="2:5" x14ac:dyDescent="0.25">
      <c r="B268">
        <v>202</v>
      </c>
      <c r="C268" s="64">
        <f t="shared" si="3"/>
        <v>821.11693090411461</v>
      </c>
      <c r="D268" s="64"/>
      <c r="E268" s="176">
        <v>821.11693090415292</v>
      </c>
    </row>
    <row r="269" spans="2:5" x14ac:dyDescent="0.25">
      <c r="B269">
        <v>203</v>
      </c>
      <c r="C269" s="64">
        <f t="shared" si="3"/>
        <v>823.01236432224243</v>
      </c>
      <c r="D269" s="64"/>
      <c r="E269" s="176">
        <v>823.0123643222812</v>
      </c>
    </row>
    <row r="270" spans="2:5" x14ac:dyDescent="0.25">
      <c r="B270">
        <v>204</v>
      </c>
      <c r="C270" s="64">
        <f t="shared" si="3"/>
        <v>824.92833160240002</v>
      </c>
      <c r="D270" s="64"/>
      <c r="E270" s="176">
        <v>824.92833160243924</v>
      </c>
    </row>
    <row r="271" spans="2:5" x14ac:dyDescent="0.25">
      <c r="B271">
        <v>205</v>
      </c>
      <c r="C271" s="64">
        <f t="shared" si="3"/>
        <v>826.86505519475929</v>
      </c>
      <c r="D271" s="64"/>
      <c r="E271" s="176">
        <v>826.86505519479886</v>
      </c>
    </row>
    <row r="272" spans="2:5" x14ac:dyDescent="0.25">
      <c r="B272">
        <v>206</v>
      </c>
      <c r="C272" s="64">
        <f t="shared" si="3"/>
        <v>828.82275995936914</v>
      </c>
      <c r="D272" s="64"/>
      <c r="E272" s="176">
        <v>828.82275995940938</v>
      </c>
    </row>
    <row r="273" spans="2:5" x14ac:dyDescent="0.25">
      <c r="B273">
        <v>207</v>
      </c>
      <c r="C273" s="64">
        <f t="shared" si="3"/>
        <v>830.80167319226223</v>
      </c>
      <c r="D273" s="64"/>
      <c r="E273" s="176">
        <v>830.80167319230281</v>
      </c>
    </row>
    <row r="274" spans="2:5" x14ac:dyDescent="0.25">
      <c r="B274">
        <v>208</v>
      </c>
      <c r="C274" s="64">
        <f t="shared" si="3"/>
        <v>832.80202465184504</v>
      </c>
      <c r="D274" s="64"/>
      <c r="E274" s="176">
        <v>832.8020246518862</v>
      </c>
    </row>
    <row r="275" spans="2:5" x14ac:dyDescent="0.25">
      <c r="B275">
        <v>209</v>
      </c>
      <c r="C275" s="64">
        <f t="shared" si="3"/>
        <v>834.82404658557334</v>
      </c>
      <c r="D275" s="64"/>
      <c r="E275" s="176">
        <v>834.82404658561495</v>
      </c>
    </row>
    <row r="276" spans="2:5" x14ac:dyDescent="0.25">
      <c r="B276">
        <v>210</v>
      </c>
      <c r="C276" s="64">
        <f t="shared" si="3"/>
        <v>836.86797375691697</v>
      </c>
      <c r="D276" s="64"/>
      <c r="E276" s="176">
        <v>836.86797375695903</v>
      </c>
    </row>
    <row r="277" spans="2:5" x14ac:dyDescent="0.25">
      <c r="B277">
        <v>211</v>
      </c>
      <c r="C277" s="64">
        <f t="shared" si="3"/>
        <v>838.93404347261685</v>
      </c>
      <c r="D277" s="64"/>
      <c r="E277" s="176">
        <v>838.93404347265948</v>
      </c>
    </row>
    <row r="278" spans="2:5" x14ac:dyDescent="0.25">
      <c r="B278">
        <v>212</v>
      </c>
      <c r="C278" s="64">
        <f t="shared" si="3"/>
        <v>841.02249561023677</v>
      </c>
      <c r="D278" s="64"/>
      <c r="E278" s="176">
        <v>841.02249561027998</v>
      </c>
    </row>
    <row r="279" spans="2:5" x14ac:dyDescent="0.25">
      <c r="B279">
        <v>213</v>
      </c>
      <c r="C279" s="64">
        <f t="shared" si="3"/>
        <v>843.13357264601427</v>
      </c>
      <c r="D279" s="64"/>
      <c r="E279" s="176">
        <v>843.13357264605793</v>
      </c>
    </row>
    <row r="280" spans="2:5" x14ac:dyDescent="0.25">
      <c r="B280">
        <v>214</v>
      </c>
      <c r="C280" s="64">
        <f t="shared" si="3"/>
        <v>845.26751968301267</v>
      </c>
      <c r="D280" s="64"/>
      <c r="E280" s="176">
        <v>845.26751968305689</v>
      </c>
    </row>
    <row r="281" spans="2:5" x14ac:dyDescent="0.25">
      <c r="B281">
        <v>215</v>
      </c>
      <c r="C281" s="64">
        <f t="shared" si="3"/>
        <v>847.42458447957858</v>
      </c>
      <c r="D281" s="64"/>
      <c r="E281" s="176">
        <v>847.42458447962326</v>
      </c>
    </row>
    <row r="282" spans="2:5" x14ac:dyDescent="0.25">
      <c r="B282">
        <v>216</v>
      </c>
      <c r="C282" s="64">
        <f t="shared" si="3"/>
        <v>849.60501747810724</v>
      </c>
      <c r="D282" s="64"/>
      <c r="E282" s="176">
        <v>849.60501747815249</v>
      </c>
    </row>
    <row r="283" spans="2:5" x14ac:dyDescent="0.25">
      <c r="B283">
        <v>217</v>
      </c>
      <c r="C283" s="64">
        <f t="shared" si="3"/>
        <v>851.80907183412</v>
      </c>
      <c r="D283" s="64"/>
      <c r="E283" s="176">
        <v>851.80907183416582</v>
      </c>
    </row>
    <row r="284" spans="2:5" x14ac:dyDescent="0.25">
      <c r="B284">
        <v>218</v>
      </c>
      <c r="C284" s="64">
        <f t="shared" si="3"/>
        <v>854.03700344565618</v>
      </c>
      <c r="D284" s="64"/>
      <c r="E284" s="176">
        <v>854.03700344570268</v>
      </c>
    </row>
    <row r="285" spans="2:5" x14ac:dyDescent="0.25">
      <c r="B285">
        <v>219</v>
      </c>
      <c r="C285" s="64">
        <f t="shared" si="3"/>
        <v>856.28907098298407</v>
      </c>
      <c r="D285" s="64"/>
      <c r="E285" s="176">
        <v>856.28907098303114</v>
      </c>
    </row>
    <row r="286" spans="2:5" x14ac:dyDescent="0.25">
      <c r="B286">
        <v>220</v>
      </c>
      <c r="C286" s="64">
        <f t="shared" si="3"/>
        <v>858.56553591863303</v>
      </c>
      <c r="D286" s="64"/>
      <c r="E286" s="176">
        <v>858.56553591868067</v>
      </c>
    </row>
    <row r="287" spans="2:5" x14ac:dyDescent="0.25">
      <c r="B287">
        <v>221</v>
      </c>
      <c r="C287" s="64">
        <f t="shared" si="3"/>
        <v>860.86666255775151</v>
      </c>
      <c r="D287" s="64"/>
      <c r="E287" s="176">
        <v>860.8666625577996</v>
      </c>
    </row>
    <row r="288" spans="2:5" x14ac:dyDescent="0.25">
      <c r="B288">
        <v>222</v>
      </c>
      <c r="C288" s="64">
        <f t="shared" si="3"/>
        <v>863.19271806879374</v>
      </c>
      <c r="D288" s="64"/>
      <c r="E288" s="176">
        <v>863.1927180688424</v>
      </c>
    </row>
    <row r="289" spans="2:5" x14ac:dyDescent="0.25">
      <c r="B289">
        <v>223</v>
      </c>
      <c r="C289" s="64">
        <f t="shared" si="3"/>
        <v>865.54397251453895</v>
      </c>
      <c r="D289" s="64"/>
      <c r="E289" s="176">
        <v>865.54397251458829</v>
      </c>
    </row>
    <row r="290" spans="2:5" x14ac:dyDescent="0.25">
      <c r="B290">
        <v>224</v>
      </c>
      <c r="C290" s="64">
        <f t="shared" si="3"/>
        <v>867.92069888344633</v>
      </c>
      <c r="D290" s="64"/>
      <c r="E290" s="176">
        <v>867.92069888349624</v>
      </c>
    </row>
    <row r="291" spans="2:5" x14ac:dyDescent="0.25">
      <c r="B291">
        <v>225</v>
      </c>
      <c r="C291" s="64">
        <f t="shared" si="3"/>
        <v>870.32317312135024</v>
      </c>
      <c r="D291" s="64"/>
      <c r="E291" s="176">
        <v>870.32317312140071</v>
      </c>
    </row>
    <row r="292" spans="2:5" x14ac:dyDescent="0.25">
      <c r="B292">
        <v>226</v>
      </c>
      <c r="C292" s="64">
        <f t="shared" si="3"/>
        <v>872.75167416349814</v>
      </c>
      <c r="D292" s="64"/>
      <c r="E292" s="176">
        <v>872.7516741635493</v>
      </c>
    </row>
    <row r="293" spans="2:5" x14ac:dyDescent="0.25">
      <c r="B293">
        <v>227</v>
      </c>
      <c r="C293" s="64">
        <f t="shared" si="3"/>
        <v>875.20648396693593</v>
      </c>
      <c r="D293" s="64"/>
      <c r="E293" s="176">
        <v>875.20648396698766</v>
      </c>
    </row>
    <row r="294" spans="2:5" x14ac:dyDescent="0.25">
      <c r="B294">
        <v>228</v>
      </c>
      <c r="C294" s="64">
        <f t="shared" si="3"/>
        <v>877.6878875432443</v>
      </c>
      <c r="D294" s="64"/>
      <c r="E294" s="176">
        <v>877.68788754329671</v>
      </c>
    </row>
    <row r="295" spans="2:5" x14ac:dyDescent="0.25">
      <c r="B295">
        <v>229</v>
      </c>
      <c r="C295" s="64">
        <f t="shared" si="3"/>
        <v>880.1961729916294</v>
      </c>
      <c r="D295" s="64"/>
      <c r="E295" s="176">
        <v>880.19617299168237</v>
      </c>
    </row>
    <row r="296" spans="2:5" x14ac:dyDescent="0.25">
      <c r="B296">
        <v>230</v>
      </c>
      <c r="C296" s="64">
        <f t="shared" si="3"/>
        <v>882.73163153237192</v>
      </c>
      <c r="D296" s="64"/>
      <c r="E296" s="176">
        <v>882.73163153242558</v>
      </c>
    </row>
    <row r="297" spans="2:5" x14ac:dyDescent="0.25">
      <c r="B297">
        <v>231</v>
      </c>
      <c r="C297" s="64">
        <f t="shared" si="3"/>
        <v>885.29455754063918</v>
      </c>
      <c r="D297" s="64"/>
      <c r="E297" s="176">
        <v>885.29455754069363</v>
      </c>
    </row>
    <row r="298" spans="2:5" x14ac:dyDescent="0.25">
      <c r="B298">
        <v>232</v>
      </c>
      <c r="C298" s="64">
        <f t="shared" si="3"/>
        <v>887.88524858066273</v>
      </c>
      <c r="D298" s="64"/>
      <c r="E298" s="176">
        <v>887.88524858071764</v>
      </c>
    </row>
    <row r="299" spans="2:5" x14ac:dyDescent="0.25">
      <c r="B299">
        <v>233</v>
      </c>
      <c r="C299" s="64">
        <f t="shared" si="3"/>
        <v>890.50400544028651</v>
      </c>
      <c r="D299" s="64"/>
      <c r="E299" s="176">
        <v>890.5040054403421</v>
      </c>
    </row>
    <row r="300" spans="2:5" x14ac:dyDescent="0.25">
      <c r="B300">
        <v>234</v>
      </c>
      <c r="C300" s="64">
        <f t="shared" si="3"/>
        <v>893.15113216588952</v>
      </c>
      <c r="D300" s="64"/>
      <c r="E300" s="176">
        <v>893.15113216594591</v>
      </c>
    </row>
    <row r="301" spans="2:5" x14ac:dyDescent="0.25">
      <c r="B301">
        <v>235</v>
      </c>
      <c r="C301" s="64">
        <f t="shared" si="3"/>
        <v>895.8269360976866</v>
      </c>
      <c r="D301" s="64"/>
      <c r="E301" s="176">
        <v>895.82693609774367</v>
      </c>
    </row>
    <row r="302" spans="2:5" x14ac:dyDescent="0.25">
      <c r="B302">
        <v>236</v>
      </c>
      <c r="C302" s="64">
        <f t="shared" si="3"/>
        <v>898.53172790541146</v>
      </c>
      <c r="D302" s="64"/>
      <c r="E302" s="176">
        <v>898.53172790546921</v>
      </c>
    </row>
    <row r="303" spans="2:5" x14ac:dyDescent="0.25">
      <c r="B303">
        <v>237</v>
      </c>
      <c r="C303" s="64">
        <f t="shared" si="3"/>
        <v>901.26582162438672</v>
      </c>
      <c r="D303" s="64"/>
      <c r="E303" s="176">
        <v>901.26582162444504</v>
      </c>
    </row>
    <row r="304" spans="2:5" x14ac:dyDescent="0.25">
      <c r="B304">
        <v>238</v>
      </c>
      <c r="C304" s="64">
        <f t="shared" si="3"/>
        <v>904.02953469198417</v>
      </c>
      <c r="D304" s="64"/>
      <c r="E304" s="176">
        <v>904.02953469204328</v>
      </c>
    </row>
    <row r="305" spans="2:5" x14ac:dyDescent="0.25">
      <c r="B305">
        <v>239</v>
      </c>
      <c r="C305" s="64">
        <f t="shared" si="3"/>
        <v>906.82318798448057</v>
      </c>
      <c r="D305" s="64"/>
      <c r="E305" s="176">
        <v>906.82318798454025</v>
      </c>
    </row>
    <row r="306" spans="2:5" x14ac:dyDescent="0.25">
      <c r="B306">
        <v>240</v>
      </c>
      <c r="C306" s="64">
        <f t="shared" si="3"/>
        <v>909.64710585431237</v>
      </c>
      <c r="D306" s="64"/>
      <c r="E306" s="176">
        <v>909.64710585437285</v>
      </c>
    </row>
    <row r="307" spans="2:5" x14ac:dyDescent="0.25">
      <c r="B307">
        <v>241</v>
      </c>
      <c r="C307" s="64">
        <f t="shared" si="3"/>
        <v>912.50161616773403</v>
      </c>
      <c r="D307" s="64"/>
      <c r="E307" s="176">
        <v>912.50161616779519</v>
      </c>
    </row>
    <row r="308" spans="2:5" x14ac:dyDescent="0.25">
      <c r="B308">
        <v>242</v>
      </c>
      <c r="C308" s="64">
        <f t="shared" si="3"/>
        <v>915.38705034288444</v>
      </c>
      <c r="D308" s="64"/>
      <c r="E308" s="176">
        <v>915.38705034294617</v>
      </c>
    </row>
    <row r="309" spans="2:5" x14ac:dyDescent="0.25">
      <c r="B309">
        <v>243</v>
      </c>
      <c r="C309" s="64">
        <f t="shared" si="3"/>
        <v>918.30374338826562</v>
      </c>
      <c r="D309" s="64"/>
      <c r="E309" s="176">
        <v>918.30374338832814</v>
      </c>
    </row>
    <row r="310" spans="2:5" x14ac:dyDescent="0.25">
      <c r="B310">
        <v>244</v>
      </c>
      <c r="C310" s="64">
        <f t="shared" si="3"/>
        <v>921.25203394163839</v>
      </c>
      <c r="D310" s="64"/>
      <c r="E310" s="176">
        <v>921.25203394170171</v>
      </c>
    </row>
    <row r="311" spans="2:5" x14ac:dyDescent="0.25">
      <c r="B311">
        <v>245</v>
      </c>
      <c r="C311" s="64">
        <f t="shared" si="3"/>
        <v>924.23226430933937</v>
      </c>
      <c r="D311" s="64"/>
      <c r="E311" s="176">
        <v>924.23226430940349</v>
      </c>
    </row>
    <row r="312" spans="2:5" x14ac:dyDescent="0.25">
      <c r="B312">
        <v>246</v>
      </c>
      <c r="C312" s="64">
        <f t="shared" si="3"/>
        <v>927.24478050602386</v>
      </c>
      <c r="D312" s="64"/>
      <c r="E312" s="176">
        <v>927.24478050608877</v>
      </c>
    </row>
    <row r="313" spans="2:5" x14ac:dyDescent="0.25">
      <c r="B313">
        <v>247</v>
      </c>
      <c r="C313" s="64">
        <f t="shared" si="3"/>
        <v>930.28993229483899</v>
      </c>
      <c r="D313" s="64"/>
      <c r="E313" s="176">
        <v>930.2899322949047</v>
      </c>
    </row>
    <row r="314" spans="2:5" x14ac:dyDescent="0.25">
      <c r="B314">
        <v>248</v>
      </c>
      <c r="C314" s="64">
        <f t="shared" si="3"/>
        <v>933.36807322803304</v>
      </c>
      <c r="D314" s="64"/>
      <c r="E314" s="176">
        <v>933.36807322809943</v>
      </c>
    </row>
    <row r="315" spans="2:5" x14ac:dyDescent="0.25">
      <c r="B315">
        <v>249</v>
      </c>
      <c r="C315" s="64">
        <f t="shared" si="3"/>
        <v>936.47956068800329</v>
      </c>
      <c r="D315" s="64"/>
      <c r="E315" s="176">
        <v>936.47956068807048</v>
      </c>
    </row>
    <row r="316" spans="2:5" x14ac:dyDescent="0.25">
      <c r="B316">
        <v>250</v>
      </c>
      <c r="C316" s="64">
        <f t="shared" si="3"/>
        <v>939.62475592878991</v>
      </c>
      <c r="D316" s="64"/>
      <c r="E316" s="176">
        <v>939.62475592885789</v>
      </c>
    </row>
    <row r="317" spans="2:5" x14ac:dyDescent="0.25">
      <c r="B317">
        <v>251</v>
      </c>
      <c r="C317" s="64">
        <f t="shared" si="3"/>
        <v>942.80402411801833</v>
      </c>
      <c r="D317" s="64"/>
      <c r="E317" s="176">
        <v>942.80402411808711</v>
      </c>
    </row>
    <row r="318" spans="2:5" x14ac:dyDescent="0.25">
      <c r="B318">
        <v>252</v>
      </c>
      <c r="C318" s="64">
        <f t="shared" si="3"/>
        <v>946.01773437929683</v>
      </c>
      <c r="D318" s="64"/>
      <c r="E318" s="176">
        <v>946.0177343793664</v>
      </c>
    </row>
    <row r="319" spans="2:5" x14ac:dyDescent="0.25">
      <c r="B319">
        <v>253</v>
      </c>
      <c r="C319" s="64">
        <f t="shared" si="3"/>
        <v>949.26625983507245</v>
      </c>
      <c r="D319" s="64"/>
      <c r="E319" s="176">
        <v>949.26625983514282</v>
      </c>
    </row>
    <row r="320" spans="2:5" x14ac:dyDescent="0.25">
      <c r="B320">
        <v>254</v>
      </c>
      <c r="C320" s="64">
        <f t="shared" si="3"/>
        <v>952.54997764995233</v>
      </c>
      <c r="D320" s="64"/>
      <c r="E320" s="176">
        <v>952.54997765002349</v>
      </c>
    </row>
    <row r="321" spans="2:5" x14ac:dyDescent="0.25">
      <c r="B321">
        <v>255</v>
      </c>
      <c r="C321" s="64">
        <f t="shared" si="3"/>
        <v>955.86926907449345</v>
      </c>
      <c r="D321" s="64"/>
      <c r="E321" s="176">
        <v>955.8692690745653</v>
      </c>
    </row>
    <row r="322" spans="2:5" x14ac:dyDescent="0.25">
      <c r="B322">
        <v>256</v>
      </c>
      <c r="C322" s="64">
        <f t="shared" si="3"/>
        <v>959.22451948946707</v>
      </c>
      <c r="D322" s="64"/>
      <c r="E322" s="176">
        <v>959.22451948953983</v>
      </c>
    </row>
    <row r="323" spans="2:5" x14ac:dyDescent="0.25">
      <c r="B323">
        <v>257</v>
      </c>
      <c r="C323" s="64">
        <f t="shared" si="3"/>
        <v>962.61611845060293</v>
      </c>
      <c r="D323" s="64"/>
      <c r="E323" s="176">
        <v>962.61611845067648</v>
      </c>
    </row>
    <row r="324" spans="2:5" x14ac:dyDescent="0.25">
      <c r="B324">
        <v>258</v>
      </c>
      <c r="C324" s="64">
        <f t="shared" ref="C324:C387" si="4">C323*(1+0.13/12)-7</f>
        <v>966.04445973381769</v>
      </c>
      <c r="D324" s="64"/>
      <c r="E324" s="176">
        <v>966.04445973389215</v>
      </c>
    </row>
    <row r="325" spans="2:5" x14ac:dyDescent="0.25">
      <c r="B325">
        <v>259</v>
      </c>
      <c r="C325" s="64">
        <f t="shared" si="4"/>
        <v>969.50994138093392</v>
      </c>
      <c r="D325" s="64"/>
      <c r="E325" s="176">
        <v>969.5099413810093</v>
      </c>
    </row>
    <row r="326" spans="2:5" x14ac:dyDescent="0.25">
      <c r="B326">
        <v>260</v>
      </c>
      <c r="C326" s="64">
        <f t="shared" si="4"/>
        <v>973.01296574589401</v>
      </c>
      <c r="D326" s="64"/>
      <c r="E326" s="176">
        <v>973.01296574597029</v>
      </c>
    </row>
    <row r="327" spans="2:5" x14ac:dyDescent="0.25">
      <c r="B327">
        <v>261</v>
      </c>
      <c r="C327" s="64">
        <f t="shared" si="4"/>
        <v>976.55393954147439</v>
      </c>
      <c r="D327" s="64"/>
      <c r="E327" s="176">
        <v>976.5539395415517</v>
      </c>
    </row>
    <row r="328" spans="2:5" x14ac:dyDescent="0.25">
      <c r="B328">
        <v>262</v>
      </c>
      <c r="C328" s="64">
        <f t="shared" si="4"/>
        <v>980.13327388650691</v>
      </c>
      <c r="D328" s="64"/>
      <c r="E328" s="176">
        <v>980.13327388658502</v>
      </c>
    </row>
    <row r="329" spans="2:5" x14ac:dyDescent="0.25">
      <c r="B329">
        <v>263</v>
      </c>
      <c r="C329" s="64">
        <f t="shared" si="4"/>
        <v>983.75138435361066</v>
      </c>
      <c r="D329" s="64"/>
      <c r="E329" s="176">
        <v>983.75138435368956</v>
      </c>
    </row>
    <row r="330" spans="2:5" x14ac:dyDescent="0.25">
      <c r="B330">
        <v>264</v>
      </c>
      <c r="C330" s="64">
        <f t="shared" si="4"/>
        <v>987.40869101744136</v>
      </c>
      <c r="D330" s="64"/>
      <c r="E330" s="176">
        <v>987.40869101752128</v>
      </c>
    </row>
    <row r="331" spans="2:5" x14ac:dyDescent="0.25">
      <c r="B331">
        <v>265</v>
      </c>
      <c r="C331" s="64">
        <f t="shared" si="4"/>
        <v>991.10561850346357</v>
      </c>
      <c r="D331" s="64"/>
      <c r="E331" s="176">
        <v>991.10561850354441</v>
      </c>
    </row>
    <row r="332" spans="2:5" x14ac:dyDescent="0.25">
      <c r="B332">
        <v>266</v>
      </c>
      <c r="C332" s="64">
        <f t="shared" si="4"/>
        <v>994.84259603725104</v>
      </c>
      <c r="D332" s="64"/>
      <c r="E332" s="176">
        <v>994.8425960373329</v>
      </c>
    </row>
    <row r="333" spans="2:5" x14ac:dyDescent="0.25">
      <c r="B333">
        <v>267</v>
      </c>
      <c r="C333" s="64">
        <f t="shared" si="4"/>
        <v>998.62005749432114</v>
      </c>
      <c r="D333" s="64"/>
      <c r="E333" s="176">
        <v>998.62005749440391</v>
      </c>
    </row>
    <row r="334" spans="2:5" x14ac:dyDescent="0.25">
      <c r="B334">
        <v>268</v>
      </c>
      <c r="C334" s="64">
        <f t="shared" si="4"/>
        <v>1002.4384414505096</v>
      </c>
      <c r="D334" s="64"/>
      <c r="E334" s="176">
        <v>1002.4384414505934</v>
      </c>
    </row>
    <row r="335" spans="2:5" x14ac:dyDescent="0.25">
      <c r="B335">
        <v>269</v>
      </c>
      <c r="C335" s="64">
        <f t="shared" si="4"/>
        <v>1006.29819123289</v>
      </c>
      <c r="D335" s="64"/>
      <c r="E335" s="176">
        <v>1006.2981912329747</v>
      </c>
    </row>
    <row r="336" spans="2:5" x14ac:dyDescent="0.25">
      <c r="B336">
        <v>270</v>
      </c>
      <c r="C336" s="64">
        <f t="shared" si="4"/>
        <v>1010.1997549712462</v>
      </c>
      <c r="D336" s="64"/>
      <c r="E336" s="176">
        <v>1010.1997549713319</v>
      </c>
    </row>
    <row r="337" spans="2:5" x14ac:dyDescent="0.25">
      <c r="B337">
        <v>271</v>
      </c>
      <c r="C337" s="64">
        <f t="shared" si="4"/>
        <v>1014.1435856501013</v>
      </c>
      <c r="D337" s="64"/>
      <c r="E337" s="176">
        <v>1014.143585650188</v>
      </c>
    </row>
    <row r="338" spans="2:5" x14ac:dyDescent="0.25">
      <c r="B338">
        <v>272</v>
      </c>
      <c r="C338" s="64">
        <f t="shared" si="4"/>
        <v>1018.1301411613106</v>
      </c>
      <c r="D338" s="64"/>
      <c r="E338" s="176">
        <v>1018.1301411613983</v>
      </c>
    </row>
    <row r="339" spans="2:5" x14ac:dyDescent="0.25">
      <c r="B339">
        <v>273</v>
      </c>
      <c r="C339" s="64">
        <f t="shared" si="4"/>
        <v>1022.1598843572247</v>
      </c>
      <c r="D339" s="64"/>
      <c r="E339" s="176">
        <v>1022.1598843573134</v>
      </c>
    </row>
    <row r="340" spans="2:5" x14ac:dyDescent="0.25">
      <c r="B340">
        <v>274</v>
      </c>
      <c r="C340" s="64">
        <f t="shared" si="4"/>
        <v>1026.2332831044278</v>
      </c>
      <c r="D340" s="64"/>
      <c r="E340" s="176">
        <v>1026.2332831045176</v>
      </c>
    </row>
    <row r="341" spans="2:5" x14ac:dyDescent="0.25">
      <c r="B341">
        <v>275</v>
      </c>
      <c r="C341" s="64">
        <f t="shared" si="4"/>
        <v>1030.3508103380589</v>
      </c>
      <c r="D341" s="64"/>
      <c r="E341" s="176">
        <v>1030.3508103381498</v>
      </c>
    </row>
    <row r="342" spans="2:5" x14ac:dyDescent="0.25">
      <c r="B342">
        <v>276</v>
      </c>
      <c r="C342" s="64">
        <f t="shared" si="4"/>
        <v>1034.512944116721</v>
      </c>
      <c r="D342" s="64"/>
      <c r="E342" s="176">
        <v>1034.5129441168131</v>
      </c>
    </row>
    <row r="343" spans="2:5" x14ac:dyDescent="0.25">
      <c r="B343">
        <v>277</v>
      </c>
      <c r="C343" s="64">
        <f t="shared" si="4"/>
        <v>1038.7201676779853</v>
      </c>
      <c r="D343" s="64"/>
      <c r="E343" s="176">
        <v>1038.7201676780787</v>
      </c>
    </row>
    <row r="344" spans="2:5" x14ac:dyDescent="0.25">
      <c r="B344">
        <v>278</v>
      </c>
      <c r="C344" s="64">
        <f t="shared" si="4"/>
        <v>1042.9729694944967</v>
      </c>
      <c r="D344" s="64"/>
      <c r="E344" s="176">
        <v>1042.9729694945911</v>
      </c>
    </row>
    <row r="345" spans="2:5" x14ac:dyDescent="0.25">
      <c r="B345">
        <v>279</v>
      </c>
      <c r="C345" s="64">
        <f t="shared" si="4"/>
        <v>1047.271843330687</v>
      </c>
      <c r="D345" s="64"/>
      <c r="E345" s="176">
        <v>1047.2718433307825</v>
      </c>
    </row>
    <row r="346" spans="2:5" x14ac:dyDescent="0.25">
      <c r="B346">
        <v>280</v>
      </c>
      <c r="C346" s="64">
        <f t="shared" si="4"/>
        <v>1051.6172883001027</v>
      </c>
      <c r="D346" s="64"/>
      <c r="E346" s="176">
        <v>1051.6172883001993</v>
      </c>
    </row>
    <row r="347" spans="2:5" x14ac:dyDescent="0.25">
      <c r="B347">
        <v>281</v>
      </c>
      <c r="C347" s="64">
        <f t="shared" si="4"/>
        <v>1056.0098089233538</v>
      </c>
      <c r="D347" s="64"/>
      <c r="E347" s="176">
        <v>1056.0098089234516</v>
      </c>
    </row>
    <row r="348" spans="2:5" x14ac:dyDescent="0.25">
      <c r="B348">
        <v>282</v>
      </c>
      <c r="C348" s="64">
        <f t="shared" si="4"/>
        <v>1060.4499151866901</v>
      </c>
      <c r="D348" s="64"/>
      <c r="E348" s="176">
        <v>1060.4499151867888</v>
      </c>
    </row>
    <row r="349" spans="2:5" x14ac:dyDescent="0.25">
      <c r="B349">
        <v>283</v>
      </c>
      <c r="C349" s="64">
        <f t="shared" si="4"/>
        <v>1064.9381226012124</v>
      </c>
      <c r="D349" s="64"/>
      <c r="E349" s="176">
        <v>1064.9381226013122</v>
      </c>
    </row>
    <row r="350" spans="2:5" x14ac:dyDescent="0.25">
      <c r="B350">
        <v>284</v>
      </c>
      <c r="C350" s="64">
        <f t="shared" si="4"/>
        <v>1069.4749522627255</v>
      </c>
      <c r="D350" s="64"/>
      <c r="E350" s="176">
        <v>1069.4749522628265</v>
      </c>
    </row>
    <row r="351" spans="2:5" x14ac:dyDescent="0.25">
      <c r="B351">
        <v>285</v>
      </c>
      <c r="C351" s="64">
        <f t="shared" si="4"/>
        <v>1074.0609309122383</v>
      </c>
      <c r="D351" s="64"/>
      <c r="E351" s="176">
        <v>1074.0609309123406</v>
      </c>
    </row>
    <row r="352" spans="2:5" x14ac:dyDescent="0.25">
      <c r="B352">
        <v>286</v>
      </c>
      <c r="C352" s="64">
        <f t="shared" si="4"/>
        <v>1078.6965909971209</v>
      </c>
      <c r="D352" s="64"/>
      <c r="E352" s="176">
        <v>1078.6965909972241</v>
      </c>
    </row>
    <row r="353" spans="2:5" x14ac:dyDescent="0.25">
      <c r="B353">
        <v>287</v>
      </c>
      <c r="C353" s="64">
        <f t="shared" si="4"/>
        <v>1083.3824707329229</v>
      </c>
      <c r="D353" s="64"/>
      <c r="E353" s="176">
        <v>1083.3824707330275</v>
      </c>
    </row>
    <row r="354" spans="2:5" x14ac:dyDescent="0.25">
      <c r="B354">
        <v>288</v>
      </c>
      <c r="C354" s="64">
        <f t="shared" si="4"/>
        <v>1088.1191141658628</v>
      </c>
      <c r="D354" s="64"/>
      <c r="E354" s="176">
        <v>1088.1191141659685</v>
      </c>
    </row>
    <row r="355" spans="2:5" x14ac:dyDescent="0.25">
      <c r="B355">
        <v>289</v>
      </c>
      <c r="C355" s="64">
        <f t="shared" si="4"/>
        <v>1092.9070712359928</v>
      </c>
      <c r="D355" s="64"/>
      <c r="E355" s="176">
        <v>1092.9070712360997</v>
      </c>
    </row>
    <row r="356" spans="2:5" x14ac:dyDescent="0.25">
      <c r="B356">
        <v>290</v>
      </c>
      <c r="C356" s="64">
        <f t="shared" si="4"/>
        <v>1097.7468978410493</v>
      </c>
      <c r="D356" s="64"/>
      <c r="E356" s="176">
        <v>1097.7468978411575</v>
      </c>
    </row>
    <row r="357" spans="2:5" x14ac:dyDescent="0.25">
      <c r="B357">
        <v>291</v>
      </c>
      <c r="C357" s="64">
        <f t="shared" si="4"/>
        <v>1102.639155900994</v>
      </c>
      <c r="D357" s="64"/>
      <c r="E357" s="176">
        <v>1102.6391559011033</v>
      </c>
    </row>
    <row r="358" spans="2:5" x14ac:dyDescent="0.25">
      <c r="B358">
        <v>292</v>
      </c>
      <c r="C358" s="64">
        <f t="shared" si="4"/>
        <v>1107.5844134232545</v>
      </c>
      <c r="D358" s="64"/>
      <c r="E358" s="176">
        <v>1107.5844134233653</v>
      </c>
    </row>
    <row r="359" spans="2:5" x14ac:dyDescent="0.25">
      <c r="B359">
        <v>293</v>
      </c>
      <c r="C359" s="64">
        <f t="shared" si="4"/>
        <v>1112.5832445686731</v>
      </c>
      <c r="D359" s="64"/>
      <c r="E359" s="176">
        <v>1112.5832445687852</v>
      </c>
    </row>
    <row r="360" spans="2:5" x14ac:dyDescent="0.25">
      <c r="B360">
        <v>294</v>
      </c>
      <c r="C360" s="64">
        <f t="shared" si="4"/>
        <v>1117.636229718167</v>
      </c>
      <c r="D360" s="64"/>
      <c r="E360" s="176">
        <v>1117.63622971828</v>
      </c>
    </row>
    <row r="361" spans="2:5" x14ac:dyDescent="0.25">
      <c r="B361">
        <v>295</v>
      </c>
      <c r="C361" s="64">
        <f t="shared" si="4"/>
        <v>1122.7439555401138</v>
      </c>
      <c r="D361" s="64"/>
      <c r="E361" s="176">
        <v>1122.7439555402282</v>
      </c>
    </row>
    <row r="362" spans="2:5" x14ac:dyDescent="0.25">
      <c r="B362">
        <v>296</v>
      </c>
      <c r="C362" s="64">
        <f t="shared" si="4"/>
        <v>1127.907015058465</v>
      </c>
      <c r="D362" s="64"/>
      <c r="E362" s="176">
        <v>1127.9070150585806</v>
      </c>
    </row>
    <row r="363" spans="2:5" x14ac:dyDescent="0.25">
      <c r="B363">
        <v>297</v>
      </c>
      <c r="C363" s="64">
        <f t="shared" si="4"/>
        <v>1133.1260077215984</v>
      </c>
      <c r="D363" s="64"/>
      <c r="E363" s="176">
        <v>1133.1260077217153</v>
      </c>
    </row>
    <row r="364" spans="2:5" x14ac:dyDescent="0.25">
      <c r="B364">
        <v>298</v>
      </c>
      <c r="C364" s="64">
        <f t="shared" si="4"/>
        <v>1138.4015394719156</v>
      </c>
      <c r="D364" s="64"/>
      <c r="E364" s="176">
        <v>1138.4015394720341</v>
      </c>
    </row>
    <row r="365" spans="2:5" x14ac:dyDescent="0.25">
      <c r="B365">
        <v>299</v>
      </c>
      <c r="C365" s="64">
        <f t="shared" si="4"/>
        <v>1143.7342228161947</v>
      </c>
      <c r="D365" s="64"/>
      <c r="E365" s="176">
        <v>1143.7342228163141</v>
      </c>
    </row>
    <row r="366" spans="2:5" x14ac:dyDescent="0.25">
      <c r="B366">
        <v>300</v>
      </c>
      <c r="C366" s="64">
        <f t="shared" si="4"/>
        <v>1149.1246768967035</v>
      </c>
      <c r="D366" s="64"/>
      <c r="E366" s="176">
        <v>1149.1246768968242</v>
      </c>
    </row>
    <row r="367" spans="2:5" x14ac:dyDescent="0.25">
      <c r="B367">
        <v>301</v>
      </c>
      <c r="C367" s="64">
        <f t="shared" si="4"/>
        <v>1154.5735275630843</v>
      </c>
      <c r="D367" s="64"/>
      <c r="E367" s="176">
        <v>1154.5735275632064</v>
      </c>
    </row>
    <row r="368" spans="2:5" x14ac:dyDescent="0.25">
      <c r="B368">
        <v>302</v>
      </c>
      <c r="C368" s="64">
        <f t="shared" si="4"/>
        <v>1160.0814074450177</v>
      </c>
      <c r="D368" s="64"/>
      <c r="E368" s="176">
        <v>1160.0814074451412</v>
      </c>
    </row>
    <row r="369" spans="2:5" x14ac:dyDescent="0.25">
      <c r="B369">
        <v>303</v>
      </c>
      <c r="C369" s="64">
        <f t="shared" si="4"/>
        <v>1165.6489560256721</v>
      </c>
      <c r="D369" s="64"/>
      <c r="E369" s="176">
        <v>1165.6489560257967</v>
      </c>
    </row>
    <row r="370" spans="2:5" x14ac:dyDescent="0.25">
      <c r="B370">
        <v>304</v>
      </c>
      <c r="C370" s="64">
        <f t="shared" si="4"/>
        <v>1171.2768197159501</v>
      </c>
      <c r="D370" s="64"/>
      <c r="E370" s="176">
        <v>1171.2768197160763</v>
      </c>
    </row>
    <row r="371" spans="2:5" x14ac:dyDescent="0.25">
      <c r="B371">
        <v>305</v>
      </c>
      <c r="C371" s="64">
        <f t="shared" si="4"/>
        <v>1176.9656519295395</v>
      </c>
      <c r="D371" s="64"/>
      <c r="E371" s="176">
        <v>1176.965651929667</v>
      </c>
    </row>
    <row r="372" spans="2:5" x14ac:dyDescent="0.25">
      <c r="B372">
        <v>306</v>
      </c>
      <c r="C372" s="64">
        <f t="shared" si="4"/>
        <v>1182.7161131587761</v>
      </c>
      <c r="D372" s="64"/>
      <c r="E372" s="176">
        <v>1182.716113158905</v>
      </c>
    </row>
    <row r="373" spans="2:5" x14ac:dyDescent="0.25">
      <c r="B373">
        <v>307</v>
      </c>
      <c r="C373" s="64">
        <f t="shared" si="4"/>
        <v>1188.5288710513294</v>
      </c>
      <c r="D373" s="64"/>
      <c r="E373" s="176">
        <v>1188.5288710514599</v>
      </c>
    </row>
    <row r="374" spans="2:5" x14ac:dyDescent="0.25">
      <c r="B374">
        <v>308</v>
      </c>
      <c r="C374" s="64">
        <f t="shared" si="4"/>
        <v>1194.4046004877187</v>
      </c>
      <c r="D374" s="64"/>
      <c r="E374" s="176">
        <v>1194.4046004878505</v>
      </c>
    </row>
    <row r="375" spans="2:5" x14ac:dyDescent="0.25">
      <c r="B375">
        <v>309</v>
      </c>
      <c r="C375" s="64">
        <f t="shared" si="4"/>
        <v>1200.3439836596688</v>
      </c>
      <c r="D375" s="64"/>
      <c r="E375" s="176">
        <v>1200.3439836598022</v>
      </c>
    </row>
    <row r="376" spans="2:5" x14ac:dyDescent="0.25">
      <c r="B376">
        <v>310</v>
      </c>
      <c r="C376" s="64">
        <f t="shared" si="4"/>
        <v>1206.3477101493152</v>
      </c>
      <c r="D376" s="64"/>
      <c r="E376" s="176">
        <v>1206.34771014945</v>
      </c>
    </row>
    <row r="377" spans="2:5" x14ac:dyDescent="0.25">
      <c r="B377">
        <v>311</v>
      </c>
      <c r="C377" s="64">
        <f t="shared" si="4"/>
        <v>1212.4164770092659</v>
      </c>
      <c r="D377" s="64"/>
      <c r="E377" s="176">
        <v>1212.4164770094026</v>
      </c>
    </row>
    <row r="378" spans="2:5" x14ac:dyDescent="0.25">
      <c r="B378">
        <v>312</v>
      </c>
      <c r="C378" s="64">
        <f t="shared" si="4"/>
        <v>1218.5509888435329</v>
      </c>
      <c r="D378" s="64"/>
      <c r="E378" s="176">
        <v>1218.5509888436711</v>
      </c>
    </row>
    <row r="379" spans="2:5" x14ac:dyDescent="0.25">
      <c r="B379">
        <v>313</v>
      </c>
      <c r="C379" s="64">
        <f t="shared" si="4"/>
        <v>1224.7519578893377</v>
      </c>
      <c r="D379" s="64"/>
      <c r="E379" s="176">
        <v>1224.7519578894774</v>
      </c>
    </row>
    <row r="380" spans="2:5" x14ac:dyDescent="0.25">
      <c r="B380">
        <v>314</v>
      </c>
      <c r="C380" s="64">
        <f t="shared" si="4"/>
        <v>1231.0201040998054</v>
      </c>
      <c r="D380" s="64"/>
      <c r="E380" s="176">
        <v>1231.0201040999468</v>
      </c>
    </row>
    <row r="381" spans="2:5" x14ac:dyDescent="0.25">
      <c r="B381">
        <v>315</v>
      </c>
      <c r="C381" s="64">
        <f t="shared" si="4"/>
        <v>1237.3561552275532</v>
      </c>
      <c r="D381" s="64"/>
      <c r="E381" s="176">
        <v>1237.3561552276958</v>
      </c>
    </row>
    <row r="382" spans="2:5" x14ac:dyDescent="0.25">
      <c r="B382">
        <v>316</v>
      </c>
      <c r="C382" s="64">
        <f t="shared" si="4"/>
        <v>1243.7608469091849</v>
      </c>
      <c r="D382" s="64"/>
      <c r="E382" s="176">
        <v>1243.7608469093295</v>
      </c>
    </row>
    <row r="383" spans="2:5" x14ac:dyDescent="0.25">
      <c r="B383">
        <v>317</v>
      </c>
      <c r="C383" s="64">
        <f t="shared" si="4"/>
        <v>1250.2349227507009</v>
      </c>
      <c r="D383" s="64"/>
      <c r="E383" s="176">
        <v>1250.2349227508471</v>
      </c>
    </row>
    <row r="384" spans="2:5" x14ac:dyDescent="0.25">
      <c r="B384">
        <v>318</v>
      </c>
      <c r="C384" s="64">
        <f t="shared" si="4"/>
        <v>1256.7791344138334</v>
      </c>
      <c r="D384" s="64"/>
      <c r="E384" s="176">
        <v>1256.7791344139814</v>
      </c>
    </row>
    <row r="385" spans="2:5" x14ac:dyDescent="0.25">
      <c r="B385">
        <v>319</v>
      </c>
      <c r="C385" s="64">
        <f t="shared" si="4"/>
        <v>1263.3942417033165</v>
      </c>
      <c r="D385" s="64"/>
      <c r="E385" s="176">
        <v>1263.3942417034662</v>
      </c>
    </row>
    <row r="386" spans="2:5" x14ac:dyDescent="0.25">
      <c r="B386">
        <v>320</v>
      </c>
      <c r="C386" s="64">
        <f t="shared" si="4"/>
        <v>1270.0810126551023</v>
      </c>
      <c r="D386" s="64"/>
      <c r="E386" s="176">
        <v>1270.0810126552537</v>
      </c>
    </row>
    <row r="387" spans="2:5" x14ac:dyDescent="0.25">
      <c r="B387">
        <v>321</v>
      </c>
      <c r="C387" s="64">
        <f t="shared" si="4"/>
        <v>1276.8402236255324</v>
      </c>
      <c r="D387" s="64"/>
      <c r="E387" s="176">
        <v>1276.8402236256854</v>
      </c>
    </row>
    <row r="388" spans="2:5" x14ac:dyDescent="0.25">
      <c r="B388">
        <v>322</v>
      </c>
      <c r="C388" s="64">
        <f t="shared" ref="C388:C451" si="5">C387*(1+0.13/12)-7</f>
        <v>1283.6726593814756</v>
      </c>
      <c r="D388" s="64"/>
      <c r="E388" s="176">
        <v>1283.6726593816304</v>
      </c>
    </row>
    <row r="389" spans="2:5" x14ac:dyDescent="0.25">
      <c r="B389">
        <v>323</v>
      </c>
      <c r="C389" s="64">
        <f t="shared" si="5"/>
        <v>1290.5791131914414</v>
      </c>
      <c r="D389" s="64"/>
      <c r="E389" s="176">
        <v>1290.5791131915978</v>
      </c>
    </row>
    <row r="390" spans="2:5" x14ac:dyDescent="0.25">
      <c r="B390">
        <v>324</v>
      </c>
      <c r="C390" s="64">
        <f t="shared" si="5"/>
        <v>1297.5603869176819</v>
      </c>
      <c r="D390" s="64"/>
      <c r="E390" s="176">
        <v>1297.5603869178406</v>
      </c>
    </row>
    <row r="391" spans="2:5" x14ac:dyDescent="0.25">
      <c r="B391">
        <v>325</v>
      </c>
      <c r="C391" s="64">
        <f t="shared" si="5"/>
        <v>1304.6172911092899</v>
      </c>
      <c r="D391" s="64"/>
      <c r="E391" s="176">
        <v>1304.6172911094502</v>
      </c>
    </row>
    <row r="392" spans="2:5" x14ac:dyDescent="0.25">
      <c r="B392">
        <v>326</v>
      </c>
      <c r="C392" s="64">
        <f t="shared" si="5"/>
        <v>1311.7506450963072</v>
      </c>
      <c r="D392" s="64"/>
      <c r="E392" s="176">
        <v>1311.7506450964693</v>
      </c>
    </row>
    <row r="393" spans="2:5" x14ac:dyDescent="0.25">
      <c r="B393">
        <v>327</v>
      </c>
      <c r="C393" s="64">
        <f t="shared" si="5"/>
        <v>1318.9612770848503</v>
      </c>
      <c r="D393" s="64"/>
      <c r="E393" s="176">
        <v>1318.961277085014</v>
      </c>
    </row>
    <row r="394" spans="2:5" x14ac:dyDescent="0.25">
      <c r="B394">
        <v>328</v>
      </c>
      <c r="C394" s="64">
        <f t="shared" si="5"/>
        <v>1326.2500242532694</v>
      </c>
      <c r="D394" s="64"/>
      <c r="E394" s="176">
        <v>1326.2500242534352</v>
      </c>
    </row>
    <row r="395" spans="2:5" x14ac:dyDescent="0.25">
      <c r="B395">
        <v>329</v>
      </c>
      <c r="C395" s="64">
        <f t="shared" si="5"/>
        <v>1333.6177328493463</v>
      </c>
      <c r="D395" s="64"/>
      <c r="E395" s="176">
        <v>1333.6177328495141</v>
      </c>
    </row>
    <row r="396" spans="2:5" x14ac:dyDescent="0.25">
      <c r="B396">
        <v>330</v>
      </c>
      <c r="C396" s="64">
        <f t="shared" si="5"/>
        <v>1341.0652582885475</v>
      </c>
      <c r="D396" s="64"/>
      <c r="E396" s="176">
        <v>1341.0652582887169</v>
      </c>
    </row>
    <row r="397" spans="2:5" x14ac:dyDescent="0.25">
      <c r="B397">
        <v>331</v>
      </c>
      <c r="C397" s="64">
        <f t="shared" si="5"/>
        <v>1348.5934652533399</v>
      </c>
      <c r="D397" s="64"/>
      <c r="E397" s="176">
        <v>1348.5934652535116</v>
      </c>
    </row>
    <row r="398" spans="2:5" x14ac:dyDescent="0.25">
      <c r="B398">
        <v>332</v>
      </c>
      <c r="C398" s="64">
        <f t="shared" si="5"/>
        <v>1356.2032277935843</v>
      </c>
      <c r="D398" s="64"/>
      <c r="E398" s="176">
        <v>1356.2032277937578</v>
      </c>
    </row>
    <row r="399" spans="2:5" x14ac:dyDescent="0.25">
      <c r="B399">
        <v>333</v>
      </c>
      <c r="C399" s="64">
        <f t="shared" si="5"/>
        <v>1363.8954294280147</v>
      </c>
      <c r="D399" s="64"/>
      <c r="E399" s="176">
        <v>1363.8954294281903</v>
      </c>
    </row>
    <row r="400" spans="2:5" x14ac:dyDescent="0.25">
      <c r="B400">
        <v>334</v>
      </c>
      <c r="C400" s="64">
        <f t="shared" si="5"/>
        <v>1371.670963246818</v>
      </c>
      <c r="D400" s="64"/>
      <c r="E400" s="176">
        <v>1371.6709632469954</v>
      </c>
    </row>
    <row r="401" spans="2:5" x14ac:dyDescent="0.25">
      <c r="B401">
        <v>335</v>
      </c>
      <c r="C401" s="64">
        <f t="shared" si="5"/>
        <v>1379.5307320153252</v>
      </c>
      <c r="D401" s="64"/>
      <c r="E401" s="176">
        <v>1379.5307320155048</v>
      </c>
    </row>
    <row r="402" spans="2:5" x14ac:dyDescent="0.25">
      <c r="B402">
        <v>336</v>
      </c>
      <c r="C402" s="64">
        <f t="shared" si="5"/>
        <v>1387.4756482788243</v>
      </c>
      <c r="D402" s="64"/>
      <c r="E402" s="176">
        <v>1387.4756482790058</v>
      </c>
    </row>
    <row r="403" spans="2:5" x14ac:dyDescent="0.25">
      <c r="B403">
        <v>337</v>
      </c>
      <c r="C403" s="64">
        <f t="shared" si="5"/>
        <v>1395.5066344685115</v>
      </c>
      <c r="D403" s="64"/>
      <c r="E403" s="176">
        <v>1395.5066344686948</v>
      </c>
    </row>
    <row r="404" spans="2:5" x14ac:dyDescent="0.25">
      <c r="B404">
        <v>338</v>
      </c>
      <c r="C404" s="64">
        <f t="shared" si="5"/>
        <v>1403.6246230085869</v>
      </c>
      <c r="D404" s="64"/>
      <c r="E404" s="176">
        <v>1403.6246230087722</v>
      </c>
    </row>
    <row r="405" spans="2:5" x14ac:dyDescent="0.25">
      <c r="B405">
        <v>339</v>
      </c>
      <c r="C405" s="64">
        <f t="shared" si="5"/>
        <v>1411.8305564245131</v>
      </c>
      <c r="D405" s="64"/>
      <c r="E405" s="176">
        <v>1411.8305564247007</v>
      </c>
    </row>
    <row r="406" spans="2:5" x14ac:dyDescent="0.25">
      <c r="B406">
        <v>340</v>
      </c>
      <c r="C406" s="64">
        <f t="shared" si="5"/>
        <v>1420.1253874524452</v>
      </c>
      <c r="D406" s="64"/>
      <c r="E406" s="176">
        <v>1420.1253874526351</v>
      </c>
    </row>
    <row r="407" spans="2:5" x14ac:dyDescent="0.25">
      <c r="B407">
        <v>341</v>
      </c>
      <c r="C407" s="64">
        <f t="shared" si="5"/>
        <v>1428.5100791498467</v>
      </c>
      <c r="D407" s="64"/>
      <c r="E407" s="176">
        <v>1428.5100791500383</v>
      </c>
    </row>
    <row r="408" spans="2:5" x14ac:dyDescent="0.25">
      <c r="B408">
        <v>342</v>
      </c>
      <c r="C408" s="64">
        <f t="shared" si="5"/>
        <v>1436.9856050073033</v>
      </c>
      <c r="D408" s="64"/>
      <c r="E408" s="176">
        <v>1436.9856050074973</v>
      </c>
    </row>
    <row r="409" spans="2:5" x14ac:dyDescent="0.25">
      <c r="B409">
        <v>343</v>
      </c>
      <c r="C409" s="64">
        <f t="shared" si="5"/>
        <v>1445.552949061549</v>
      </c>
      <c r="D409" s="64"/>
      <c r="E409" s="176">
        <v>1445.5529490617448</v>
      </c>
    </row>
    <row r="410" spans="2:5" x14ac:dyDescent="0.25">
      <c r="B410">
        <v>344</v>
      </c>
      <c r="C410" s="64">
        <f t="shared" si="5"/>
        <v>1454.2131060097156</v>
      </c>
      <c r="D410" s="64"/>
      <c r="E410" s="176">
        <v>1454.2131060099139</v>
      </c>
    </row>
    <row r="411" spans="2:5" x14ac:dyDescent="0.25">
      <c r="B411">
        <v>345</v>
      </c>
      <c r="C411" s="64">
        <f t="shared" si="5"/>
        <v>1462.9670813248208</v>
      </c>
      <c r="D411" s="64"/>
      <c r="E411" s="176">
        <v>1462.9670813250214</v>
      </c>
    </row>
    <row r="412" spans="2:5" x14ac:dyDescent="0.25">
      <c r="B412">
        <v>346</v>
      </c>
      <c r="C412" s="64">
        <f t="shared" si="5"/>
        <v>1471.8158913725063</v>
      </c>
      <c r="D412" s="64"/>
      <c r="E412" s="176">
        <v>1471.8158913727091</v>
      </c>
    </row>
    <row r="413" spans="2:5" x14ac:dyDescent="0.25">
      <c r="B413">
        <v>347</v>
      </c>
      <c r="C413" s="64">
        <f t="shared" si="5"/>
        <v>1480.7605635290415</v>
      </c>
      <c r="D413" s="64"/>
      <c r="E413" s="176">
        <v>1480.7605635292466</v>
      </c>
    </row>
    <row r="414" spans="2:5" x14ac:dyDescent="0.25">
      <c r="B414">
        <v>348</v>
      </c>
      <c r="C414" s="64">
        <f t="shared" si="5"/>
        <v>1489.802136300606</v>
      </c>
      <c r="D414" s="64"/>
      <c r="E414" s="176">
        <v>1489.8021363008136</v>
      </c>
    </row>
    <row r="415" spans="2:5" x14ac:dyDescent="0.25">
      <c r="B415">
        <v>349</v>
      </c>
      <c r="C415" s="64">
        <f t="shared" si="5"/>
        <v>1498.9416594438624</v>
      </c>
      <c r="D415" s="64"/>
      <c r="E415" s="176">
        <v>1498.9416594440722</v>
      </c>
    </row>
    <row r="416" spans="2:5" x14ac:dyDescent="0.25">
      <c r="B416">
        <v>350</v>
      </c>
      <c r="C416" s="64">
        <f t="shared" si="5"/>
        <v>1508.1801940878374</v>
      </c>
      <c r="D416" s="64"/>
      <c r="E416" s="176">
        <v>1508.1801940880498</v>
      </c>
    </row>
    <row r="417" spans="2:5" x14ac:dyDescent="0.25">
      <c r="B417">
        <v>351</v>
      </c>
      <c r="C417" s="64">
        <f t="shared" si="5"/>
        <v>1517.5188128571222</v>
      </c>
      <c r="D417" s="64"/>
      <c r="E417" s="176">
        <v>1517.5188128573368</v>
      </c>
    </row>
    <row r="418" spans="2:5" x14ac:dyDescent="0.25">
      <c r="B418">
        <v>352</v>
      </c>
      <c r="C418" s="64">
        <f t="shared" si="5"/>
        <v>1526.9585999964074</v>
      </c>
      <c r="D418" s="64"/>
      <c r="E418" s="176">
        <v>1526.9585999966246</v>
      </c>
    </row>
    <row r="419" spans="2:5" x14ac:dyDescent="0.25">
      <c r="B419">
        <v>353</v>
      </c>
      <c r="C419" s="64">
        <f t="shared" si="5"/>
        <v>1536.5006514963684</v>
      </c>
      <c r="D419" s="64"/>
      <c r="E419" s="176">
        <v>1536.5006514965878</v>
      </c>
    </row>
    <row r="420" spans="2:5" x14ac:dyDescent="0.25">
      <c r="B420">
        <v>354</v>
      </c>
      <c r="C420" s="64">
        <f t="shared" si="5"/>
        <v>1546.1460752209123</v>
      </c>
      <c r="D420" s="64"/>
      <c r="E420" s="176">
        <v>1546.1460752211342</v>
      </c>
    </row>
    <row r="421" spans="2:5" x14ac:dyDescent="0.25">
      <c r="B421">
        <v>355</v>
      </c>
      <c r="C421" s="64">
        <f t="shared" si="5"/>
        <v>1555.8959910358053</v>
      </c>
      <c r="D421" s="64"/>
      <c r="E421" s="176">
        <v>1555.89599103603</v>
      </c>
    </row>
    <row r="422" spans="2:5" x14ac:dyDescent="0.25">
      <c r="B422">
        <v>356</v>
      </c>
      <c r="C422" s="64">
        <f t="shared" si="5"/>
        <v>1565.7515309386931</v>
      </c>
      <c r="D422" s="64"/>
      <c r="E422" s="176">
        <v>1565.75153093892</v>
      </c>
    </row>
    <row r="423" spans="2:5" x14ac:dyDescent="0.25">
      <c r="B423">
        <v>357</v>
      </c>
      <c r="C423" s="64">
        <f t="shared" si="5"/>
        <v>1575.7138391905289</v>
      </c>
      <c r="D423" s="64"/>
      <c r="E423" s="176">
        <v>1575.7138391907581</v>
      </c>
    </row>
    <row r="424" spans="2:5" x14ac:dyDescent="0.25">
      <c r="B424">
        <v>358</v>
      </c>
      <c r="C424" s="64">
        <f t="shared" si="5"/>
        <v>1585.7840724484263</v>
      </c>
      <c r="D424" s="64"/>
      <c r="E424" s="176">
        <v>1585.7840724486582</v>
      </c>
    </row>
    <row r="425" spans="2:5" x14ac:dyDescent="0.25">
      <c r="B425">
        <v>359</v>
      </c>
      <c r="C425" s="64">
        <f t="shared" si="5"/>
        <v>1595.9633998999507</v>
      </c>
      <c r="D425" s="64"/>
      <c r="E425" s="176">
        <v>1595.9633999001851</v>
      </c>
    </row>
    <row r="426" spans="2:5" x14ac:dyDescent="0.25">
      <c r="B426">
        <v>360</v>
      </c>
      <c r="C426" s="64">
        <f t="shared" si="5"/>
        <v>1606.2530033988667</v>
      </c>
      <c r="D426" s="64"/>
      <c r="E426" s="176">
        <v>1606.2530033991036</v>
      </c>
    </row>
    <row r="427" spans="2:5" x14ac:dyDescent="0.25">
      <c r="B427">
        <v>361</v>
      </c>
      <c r="C427" s="64">
        <f t="shared" si="5"/>
        <v>1616.6540776023542</v>
      </c>
      <c r="D427" s="64"/>
      <c r="E427" s="176">
        <v>1616.654077602594</v>
      </c>
    </row>
    <row r="428" spans="2:5" x14ac:dyDescent="0.25">
      <c r="B428">
        <v>362</v>
      </c>
      <c r="C428" s="64">
        <f t="shared" si="5"/>
        <v>1627.1678301097129</v>
      </c>
      <c r="D428" s="64"/>
      <c r="E428" s="176">
        <v>1627.1678301099555</v>
      </c>
    </row>
    <row r="429" spans="2:5" x14ac:dyDescent="0.25">
      <c r="B429">
        <v>363</v>
      </c>
      <c r="C429" s="64">
        <f t="shared" si="5"/>
        <v>1637.7954816025681</v>
      </c>
      <c r="D429" s="64"/>
      <c r="E429" s="176">
        <v>1637.7954816028132</v>
      </c>
    </row>
    <row r="430" spans="2:5" x14ac:dyDescent="0.25">
      <c r="B430">
        <v>364</v>
      </c>
      <c r="C430" s="64">
        <f t="shared" si="5"/>
        <v>1648.5382659865957</v>
      </c>
      <c r="D430" s="64"/>
      <c r="E430" s="176">
        <v>1648.5382659868437</v>
      </c>
    </row>
    <row r="431" spans="2:5" x14ac:dyDescent="0.25">
      <c r="B431">
        <v>365</v>
      </c>
      <c r="C431" s="64">
        <f t="shared" si="5"/>
        <v>1659.3974305347836</v>
      </c>
      <c r="D431" s="64"/>
      <c r="E431" s="176">
        <v>1659.3974305350343</v>
      </c>
    </row>
    <row r="432" spans="2:5" x14ac:dyDescent="0.25">
      <c r="B432">
        <v>366</v>
      </c>
      <c r="C432" s="64">
        <f t="shared" si="5"/>
        <v>1670.3742360322435</v>
      </c>
      <c r="D432" s="64"/>
      <c r="E432" s="176">
        <v>1670.3742360324975</v>
      </c>
    </row>
    <row r="433" spans="2:5" x14ac:dyDescent="0.25">
      <c r="B433">
        <v>367</v>
      </c>
      <c r="C433" s="64">
        <f t="shared" si="5"/>
        <v>1681.4699569225927</v>
      </c>
      <c r="D433" s="64"/>
      <c r="E433" s="176">
        <v>1681.4699569228494</v>
      </c>
    </row>
    <row r="434" spans="2:5" x14ac:dyDescent="0.25">
      <c r="B434">
        <v>368</v>
      </c>
      <c r="C434" s="64">
        <f t="shared" si="5"/>
        <v>1692.6858814559207</v>
      </c>
      <c r="D434" s="64"/>
      <c r="E434" s="176">
        <v>1692.6858814561799</v>
      </c>
    </row>
    <row r="435" spans="2:5" x14ac:dyDescent="0.25">
      <c r="B435">
        <v>369</v>
      </c>
      <c r="C435" s="64">
        <f t="shared" si="5"/>
        <v>1704.0233118383596</v>
      </c>
      <c r="D435" s="64"/>
      <c r="E435" s="176">
        <v>1704.023311838622</v>
      </c>
    </row>
    <row r="436" spans="2:5" x14ac:dyDescent="0.25">
      <c r="B436">
        <v>370</v>
      </c>
      <c r="C436" s="64">
        <f t="shared" si="5"/>
        <v>1715.4835643832751</v>
      </c>
      <c r="D436" s="64"/>
      <c r="E436" s="176">
        <v>1715.4835643835402</v>
      </c>
    </row>
    <row r="437" spans="2:5" x14ac:dyDescent="0.25">
      <c r="B437">
        <v>371</v>
      </c>
      <c r="C437" s="64">
        <f t="shared" si="5"/>
        <v>1727.0679696640937</v>
      </c>
      <c r="D437" s="64"/>
      <c r="E437" s="176">
        <v>1727.067969664362</v>
      </c>
    </row>
    <row r="438" spans="2:5" x14ac:dyDescent="0.25">
      <c r="B438">
        <v>372</v>
      </c>
      <c r="C438" s="64">
        <f t="shared" si="5"/>
        <v>1738.7778726687879</v>
      </c>
      <c r="D438" s="64"/>
      <c r="E438" s="176">
        <v>1738.7778726690592</v>
      </c>
    </row>
    <row r="439" spans="2:5" x14ac:dyDescent="0.25">
      <c r="B439">
        <v>373</v>
      </c>
      <c r="C439" s="64">
        <f t="shared" si="5"/>
        <v>1750.6146329560331</v>
      </c>
      <c r="D439" s="64"/>
      <c r="E439" s="176">
        <v>1750.6146329563071</v>
      </c>
    </row>
    <row r="440" spans="2:5" x14ac:dyDescent="0.25">
      <c r="B440">
        <v>374</v>
      </c>
      <c r="C440" s="64">
        <f t="shared" si="5"/>
        <v>1762.5796248130566</v>
      </c>
      <c r="D440" s="64"/>
      <c r="E440" s="176">
        <v>1762.5796248133338</v>
      </c>
    </row>
    <row r="441" spans="2:5" x14ac:dyDescent="0.25">
      <c r="B441">
        <v>375</v>
      </c>
      <c r="C441" s="64">
        <f t="shared" si="5"/>
        <v>1774.6742374151979</v>
      </c>
      <c r="D441" s="64"/>
      <c r="E441" s="176">
        <v>1774.674237415478</v>
      </c>
    </row>
    <row r="442" spans="2:5" x14ac:dyDescent="0.25">
      <c r="B442">
        <v>376</v>
      </c>
      <c r="C442" s="64">
        <f t="shared" si="5"/>
        <v>1786.8998749871957</v>
      </c>
      <c r="D442" s="64"/>
      <c r="E442" s="176">
        <v>1786.8998749874791</v>
      </c>
    </row>
    <row r="443" spans="2:5" x14ac:dyDescent="0.25">
      <c r="B443">
        <v>377</v>
      </c>
      <c r="C443" s="64">
        <f t="shared" si="5"/>
        <v>1799.2579569662234</v>
      </c>
      <c r="D443" s="64"/>
      <c r="E443" s="176">
        <v>1799.2579569665099</v>
      </c>
    </row>
    <row r="444" spans="2:5" x14ac:dyDescent="0.25">
      <c r="B444">
        <v>378</v>
      </c>
      <c r="C444" s="64">
        <f t="shared" si="5"/>
        <v>1811.7499181666908</v>
      </c>
      <c r="D444" s="64"/>
      <c r="E444" s="176">
        <v>1811.7499181669807</v>
      </c>
    </row>
    <row r="445" spans="2:5" x14ac:dyDescent="0.25">
      <c r="B445">
        <v>379</v>
      </c>
      <c r="C445" s="64">
        <f t="shared" si="5"/>
        <v>1824.3772089468298</v>
      </c>
      <c r="D445" s="64"/>
      <c r="E445" s="176">
        <v>1824.3772089471227</v>
      </c>
    </row>
    <row r="446" spans="2:5" x14ac:dyDescent="0.25">
      <c r="B446">
        <v>380</v>
      </c>
      <c r="C446" s="64">
        <f t="shared" si="5"/>
        <v>1837.1412953770869</v>
      </c>
      <c r="D446" s="64"/>
      <c r="E446" s="176">
        <v>1837.1412953773834</v>
      </c>
    </row>
    <row r="447" spans="2:5" x14ac:dyDescent="0.25">
      <c r="B447">
        <v>381</v>
      </c>
      <c r="C447" s="64">
        <f t="shared" si="5"/>
        <v>1850.0436594103385</v>
      </c>
      <c r="D447" s="64"/>
      <c r="E447" s="176">
        <v>1850.0436594106379</v>
      </c>
    </row>
    <row r="448" spans="2:5" x14ac:dyDescent="0.25">
      <c r="B448">
        <v>382</v>
      </c>
      <c r="C448" s="64">
        <f t="shared" si="5"/>
        <v>1863.0857990539503</v>
      </c>
      <c r="D448" s="64"/>
      <c r="E448" s="176">
        <v>1863.0857990542534</v>
      </c>
    </row>
    <row r="449" spans="2:5" x14ac:dyDescent="0.25">
      <c r="B449">
        <v>383</v>
      </c>
      <c r="C449" s="64">
        <f t="shared" si="5"/>
        <v>1876.2692285437013</v>
      </c>
      <c r="D449" s="64"/>
      <c r="E449" s="176">
        <v>1876.2692285440078</v>
      </c>
    </row>
    <row r="450" spans="2:5" x14ac:dyDescent="0.25">
      <c r="B450">
        <v>384</v>
      </c>
      <c r="C450" s="64">
        <f t="shared" si="5"/>
        <v>1889.5954785195913</v>
      </c>
      <c r="D450" s="64"/>
      <c r="E450" s="176">
        <v>1889.595478519901</v>
      </c>
    </row>
    <row r="451" spans="2:5" x14ac:dyDescent="0.25">
      <c r="B451">
        <v>385</v>
      </c>
      <c r="C451" s="64">
        <f t="shared" si="5"/>
        <v>1903.0660962035533</v>
      </c>
      <c r="D451" s="64"/>
      <c r="E451" s="176">
        <v>1903.0660962038664</v>
      </c>
    </row>
    <row r="452" spans="2:5" x14ac:dyDescent="0.25">
      <c r="B452">
        <v>386</v>
      </c>
      <c r="C452" s="64">
        <f t="shared" ref="C452:C515" si="6">C451*(1+0.13/12)-7</f>
        <v>1916.6826455790917</v>
      </c>
      <c r="D452" s="64"/>
      <c r="E452" s="176">
        <v>1916.6826455794082</v>
      </c>
    </row>
    <row r="453" spans="2:5" x14ac:dyDescent="0.25">
      <c r="B453">
        <v>387</v>
      </c>
      <c r="C453" s="64">
        <f t="shared" si="6"/>
        <v>1930.4467075728651</v>
      </c>
      <c r="D453" s="64"/>
      <c r="E453" s="176">
        <v>1930.446707573185</v>
      </c>
    </row>
    <row r="454" spans="2:5" x14ac:dyDescent="0.25">
      <c r="B454">
        <v>388</v>
      </c>
      <c r="C454" s="64">
        <f t="shared" si="6"/>
        <v>1944.3598802382376</v>
      </c>
      <c r="D454" s="64"/>
      <c r="E454" s="176">
        <v>1944.3598802385611</v>
      </c>
    </row>
    <row r="455" spans="2:5" x14ac:dyDescent="0.25">
      <c r="B455">
        <v>389</v>
      </c>
      <c r="C455" s="64">
        <f t="shared" si="6"/>
        <v>1958.4237789408182</v>
      </c>
      <c r="D455" s="64"/>
      <c r="E455" s="176">
        <v>1958.4237789411454</v>
      </c>
    </row>
    <row r="456" spans="2:5" x14ac:dyDescent="0.25">
      <c r="B456">
        <v>390</v>
      </c>
      <c r="C456" s="64">
        <f t="shared" si="6"/>
        <v>1972.6400365460104</v>
      </c>
      <c r="D456" s="64"/>
      <c r="E456" s="176">
        <v>1972.6400365463412</v>
      </c>
    </row>
    <row r="457" spans="2:5" x14ac:dyDescent="0.25">
      <c r="B457">
        <v>391</v>
      </c>
      <c r="C457" s="64">
        <f t="shared" si="6"/>
        <v>1987.010303608592</v>
      </c>
      <c r="D457" s="64"/>
      <c r="E457" s="176">
        <v>1987.0103036089267</v>
      </c>
    </row>
    <row r="458" spans="2:5" x14ac:dyDescent="0.25">
      <c r="B458">
        <v>392</v>
      </c>
      <c r="C458" s="64">
        <f t="shared" si="6"/>
        <v>2001.5362485643516</v>
      </c>
      <c r="D458" s="64"/>
      <c r="E458" s="176">
        <v>2001.5362485646897</v>
      </c>
    </row>
    <row r="459" spans="2:5" x14ac:dyDescent="0.25">
      <c r="B459">
        <v>393</v>
      </c>
      <c r="C459" s="64">
        <f t="shared" si="6"/>
        <v>2016.2195579237984</v>
      </c>
      <c r="D459" s="64"/>
      <c r="E459" s="176">
        <v>2016.2195579241409</v>
      </c>
    </row>
    <row r="460" spans="2:5" x14ac:dyDescent="0.25">
      <c r="B460">
        <v>394</v>
      </c>
      <c r="C460" s="64">
        <f t="shared" si="6"/>
        <v>2031.0619364679728</v>
      </c>
      <c r="D460" s="64"/>
      <c r="E460" s="176">
        <v>2031.0619364683189</v>
      </c>
    </row>
    <row r="461" spans="2:5" x14ac:dyDescent="0.25">
      <c r="B461">
        <v>395</v>
      </c>
      <c r="C461" s="64">
        <f t="shared" si="6"/>
        <v>2046.0651074463758</v>
      </c>
      <c r="D461" s="64"/>
      <c r="E461" s="176">
        <v>2046.0651074467251</v>
      </c>
    </row>
    <row r="462" spans="2:5" x14ac:dyDescent="0.25">
      <c r="B462">
        <v>396</v>
      </c>
      <c r="C462" s="64">
        <f t="shared" si="6"/>
        <v>2061.2308127770448</v>
      </c>
      <c r="D462" s="64"/>
      <c r="E462" s="176">
        <v>2061.2308127773981</v>
      </c>
    </row>
    <row r="463" spans="2:5" x14ac:dyDescent="0.25">
      <c r="B463">
        <v>397</v>
      </c>
      <c r="C463" s="64">
        <f t="shared" si="6"/>
        <v>2076.560813248796</v>
      </c>
      <c r="D463" s="64"/>
      <c r="E463" s="176">
        <v>2076.5608132491534</v>
      </c>
    </row>
    <row r="464" spans="2:5" x14ac:dyDescent="0.25">
      <c r="B464">
        <v>398</v>
      </c>
      <c r="C464" s="64">
        <f t="shared" si="6"/>
        <v>2092.0568887256577</v>
      </c>
      <c r="D464" s="64"/>
      <c r="E464" s="176">
        <v>2092.0568887260188</v>
      </c>
    </row>
    <row r="465" spans="2:5" x14ac:dyDescent="0.25">
      <c r="B465">
        <v>399</v>
      </c>
      <c r="C465" s="64">
        <f t="shared" si="6"/>
        <v>2107.720838353519</v>
      </c>
      <c r="D465" s="64"/>
      <c r="E465" s="176">
        <v>2107.7208383538846</v>
      </c>
    </row>
    <row r="466" spans="2:5" x14ac:dyDescent="0.25">
      <c r="B466">
        <v>400</v>
      </c>
      <c r="C466" s="64">
        <f t="shared" si="6"/>
        <v>2123.5544807690153</v>
      </c>
      <c r="D466" s="64"/>
      <c r="E466" s="176">
        <v>2123.5544807693841</v>
      </c>
    </row>
    <row r="467" spans="2:5" x14ac:dyDescent="0.25">
      <c r="B467">
        <v>401</v>
      </c>
      <c r="C467" s="64">
        <f t="shared" si="6"/>
        <v>2139.5596543106794</v>
      </c>
      <c r="D467" s="64"/>
      <c r="E467" s="176">
        <v>2139.5596543110528</v>
      </c>
    </row>
    <row r="468" spans="2:5" x14ac:dyDescent="0.25">
      <c r="B468">
        <v>402</v>
      </c>
      <c r="C468" s="64">
        <f t="shared" si="6"/>
        <v>2155.7382172323782</v>
      </c>
      <c r="D468" s="64"/>
      <c r="E468" s="176">
        <v>2155.7382172327561</v>
      </c>
    </row>
    <row r="469" spans="2:5" x14ac:dyDescent="0.25">
      <c r="B469">
        <v>403</v>
      </c>
      <c r="C469" s="64">
        <f t="shared" si="6"/>
        <v>2172.0920479190622</v>
      </c>
      <c r="D469" s="64"/>
      <c r="E469" s="176">
        <v>2172.0920479194442</v>
      </c>
    </row>
    <row r="470" spans="2:5" x14ac:dyDescent="0.25">
      <c r="B470">
        <v>404</v>
      </c>
      <c r="C470" s="64">
        <f t="shared" si="6"/>
        <v>2188.6230451048518</v>
      </c>
      <c r="D470" s="64"/>
      <c r="E470" s="176">
        <v>2188.6230451052384</v>
      </c>
    </row>
    <row r="471" spans="2:5" x14ac:dyDescent="0.25">
      <c r="B471">
        <v>405</v>
      </c>
      <c r="C471" s="64">
        <f t="shared" si="6"/>
        <v>2205.3331280934876</v>
      </c>
      <c r="D471" s="64"/>
      <c r="E471" s="176">
        <v>2205.3331280938778</v>
      </c>
    </row>
    <row r="472" spans="2:5" x14ac:dyDescent="0.25">
      <c r="B472">
        <v>406</v>
      </c>
      <c r="C472" s="64">
        <f t="shared" si="6"/>
        <v>2222.224236981167</v>
      </c>
      <c r="D472" s="64"/>
      <c r="E472" s="176">
        <v>2222.2242369815617</v>
      </c>
    </row>
    <row r="473" spans="2:5" x14ac:dyDescent="0.25">
      <c r="B473">
        <v>407</v>
      </c>
      <c r="C473" s="64">
        <f t="shared" si="6"/>
        <v>2239.2983328817963</v>
      </c>
      <c r="D473" s="64"/>
      <c r="E473" s="176">
        <v>2239.2983328821947</v>
      </c>
    </row>
    <row r="474" spans="2:5" x14ac:dyDescent="0.25">
      <c r="B474">
        <v>408</v>
      </c>
      <c r="C474" s="64">
        <f t="shared" si="6"/>
        <v>2256.5573981546822</v>
      </c>
      <c r="D474" s="64"/>
      <c r="E474" s="176">
        <v>2256.5573981550851</v>
      </c>
    </row>
    <row r="475" spans="2:5" x14ac:dyDescent="0.25">
      <c r="B475">
        <v>409</v>
      </c>
      <c r="C475" s="64">
        <f t="shared" si="6"/>
        <v>2274.0034366346913</v>
      </c>
      <c r="D475" s="64"/>
      <c r="E475" s="176">
        <v>2274.0034366350983</v>
      </c>
    </row>
    <row r="476" spans="2:5" x14ac:dyDescent="0.25">
      <c r="B476">
        <v>410</v>
      </c>
      <c r="C476" s="64">
        <f t="shared" si="6"/>
        <v>2291.6384738649003</v>
      </c>
      <c r="D476" s="64"/>
      <c r="E476" s="176">
        <v>2291.6384738653123</v>
      </c>
    </row>
    <row r="477" spans="2:5" x14ac:dyDescent="0.25">
      <c r="B477">
        <v>411</v>
      </c>
      <c r="C477" s="64">
        <f t="shared" si="6"/>
        <v>2309.4645573317698</v>
      </c>
      <c r="D477" s="64"/>
      <c r="E477" s="176">
        <v>2309.4645573321864</v>
      </c>
    </row>
    <row r="478" spans="2:5" x14ac:dyDescent="0.25">
      <c r="B478">
        <v>412</v>
      </c>
      <c r="C478" s="64">
        <f t="shared" si="6"/>
        <v>2327.483756702864</v>
      </c>
      <c r="D478" s="64"/>
      <c r="E478" s="176">
        <v>2327.4837567032851</v>
      </c>
    </row>
    <row r="479" spans="2:5" x14ac:dyDescent="0.25">
      <c r="B479">
        <v>413</v>
      </c>
      <c r="C479" s="64">
        <f t="shared" si="6"/>
        <v>2345.6981640671447</v>
      </c>
      <c r="D479" s="64"/>
      <c r="E479" s="176">
        <v>2345.6981640675699</v>
      </c>
    </row>
    <row r="480" spans="2:5" x14ac:dyDescent="0.25">
      <c r="B480">
        <v>414</v>
      </c>
      <c r="C480" s="64">
        <f t="shared" si="6"/>
        <v>2364.1098941778719</v>
      </c>
      <c r="D480" s="64"/>
      <c r="E480" s="176">
        <v>2364.109894178303</v>
      </c>
    </row>
    <row r="481" spans="2:5" x14ac:dyDescent="0.25">
      <c r="B481">
        <v>415</v>
      </c>
      <c r="C481" s="64">
        <f t="shared" si="6"/>
        <v>2382.721084698132</v>
      </c>
      <c r="D481" s="64"/>
      <c r="E481" s="176">
        <v>2382.7210846985672</v>
      </c>
    </row>
    <row r="482" spans="2:5" x14ac:dyDescent="0.25">
      <c r="B482">
        <v>416</v>
      </c>
      <c r="C482" s="64">
        <f t="shared" si="6"/>
        <v>2401.5338964490284</v>
      </c>
      <c r="D482" s="64"/>
      <c r="E482" s="176">
        <v>2401.5338964494681</v>
      </c>
    </row>
    <row r="483" spans="2:5" x14ac:dyDescent="0.25">
      <c r="B483">
        <v>417</v>
      </c>
      <c r="C483" s="64">
        <f t="shared" si="6"/>
        <v>2420.5505136605593</v>
      </c>
      <c r="D483" s="64"/>
      <c r="E483" s="176">
        <v>2420.5505136610041</v>
      </c>
    </row>
    <row r="484" spans="2:5" x14ac:dyDescent="0.25">
      <c r="B484">
        <v>418</v>
      </c>
      <c r="C484" s="64">
        <f t="shared" si="6"/>
        <v>2439.7731442252152</v>
      </c>
      <c r="D484" s="64"/>
      <c r="E484" s="176">
        <v>2439.773144225665</v>
      </c>
    </row>
    <row r="485" spans="2:5" x14ac:dyDescent="0.25">
      <c r="B485">
        <v>419</v>
      </c>
      <c r="C485" s="64">
        <f t="shared" si="6"/>
        <v>2459.2040199543217</v>
      </c>
      <c r="D485" s="64"/>
      <c r="E485" s="176">
        <v>2459.204019954776</v>
      </c>
    </row>
    <row r="486" spans="2:5" x14ac:dyDescent="0.25">
      <c r="B486">
        <v>420</v>
      </c>
      <c r="C486" s="64">
        <f t="shared" si="6"/>
        <v>2478.84539683716</v>
      </c>
      <c r="D486" s="64"/>
      <c r="E486" s="176">
        <v>2478.8453968376193</v>
      </c>
    </row>
    <row r="487" spans="2:5" x14ac:dyDescent="0.25">
      <c r="B487">
        <v>421</v>
      </c>
      <c r="C487" s="64">
        <f t="shared" si="6"/>
        <v>2498.6995553028955</v>
      </c>
      <c r="D487" s="64"/>
      <c r="E487" s="176">
        <v>2498.6995553033598</v>
      </c>
    </row>
    <row r="488" spans="2:5" x14ac:dyDescent="0.25">
      <c r="B488">
        <v>422</v>
      </c>
      <c r="C488" s="64">
        <f t="shared" si="6"/>
        <v>2518.7688004853435</v>
      </c>
      <c r="D488" s="64"/>
      <c r="E488" s="176">
        <v>2518.7688004858132</v>
      </c>
    </row>
    <row r="489" spans="2:5" x14ac:dyDescent="0.25">
      <c r="B489">
        <v>423</v>
      </c>
      <c r="C489" s="64">
        <f t="shared" si="6"/>
        <v>2539.0554624906013</v>
      </c>
      <c r="D489" s="64"/>
      <c r="E489" s="176">
        <v>2539.055462491076</v>
      </c>
    </row>
    <row r="490" spans="2:5" x14ac:dyDescent="0.25">
      <c r="B490">
        <v>424</v>
      </c>
      <c r="C490" s="64">
        <f t="shared" si="6"/>
        <v>2559.5618966675825</v>
      </c>
      <c r="D490" s="64"/>
      <c r="E490" s="176">
        <v>2559.5618966680622</v>
      </c>
    </row>
    <row r="491" spans="2:5" x14ac:dyDescent="0.25">
      <c r="B491">
        <v>425</v>
      </c>
      <c r="C491" s="64">
        <f t="shared" si="6"/>
        <v>2580.2904838814811</v>
      </c>
      <c r="D491" s="64"/>
      <c r="E491" s="176">
        <v>2580.2904838819663</v>
      </c>
    </row>
    <row r="492" spans="2:5" x14ac:dyDescent="0.25">
      <c r="B492">
        <v>426</v>
      </c>
      <c r="C492" s="64">
        <f t="shared" si="6"/>
        <v>2601.2436307901971</v>
      </c>
      <c r="D492" s="64"/>
      <c r="E492" s="176">
        <v>2601.2436307906873</v>
      </c>
    </row>
    <row r="493" spans="2:5" x14ac:dyDescent="0.25">
      <c r="B493">
        <v>427</v>
      </c>
      <c r="C493" s="64">
        <f t="shared" si="6"/>
        <v>2622.4237701237575</v>
      </c>
      <c r="D493" s="64"/>
      <c r="E493" s="176">
        <v>2622.4237701242528</v>
      </c>
    </row>
    <row r="494" spans="2:5" x14ac:dyDescent="0.25">
      <c r="B494">
        <v>428</v>
      </c>
      <c r="C494" s="64">
        <f t="shared" si="6"/>
        <v>2643.8333609667648</v>
      </c>
      <c r="D494" s="64"/>
      <c r="E494" s="176">
        <v>2643.8333609672659</v>
      </c>
    </row>
    <row r="495" spans="2:5" x14ac:dyDescent="0.25">
      <c r="B495">
        <v>429</v>
      </c>
      <c r="C495" s="64">
        <f t="shared" si="6"/>
        <v>2665.4748890439046</v>
      </c>
      <c r="D495" s="64"/>
      <c r="E495" s="176">
        <v>2665.4748890444112</v>
      </c>
    </row>
    <row r="496" spans="2:5" x14ac:dyDescent="0.25">
      <c r="B496">
        <v>430</v>
      </c>
      <c r="C496" s="64">
        <f t="shared" si="6"/>
        <v>2687.3508670085466</v>
      </c>
      <c r="D496" s="64"/>
      <c r="E496" s="176">
        <v>2687.3508670090596</v>
      </c>
    </row>
    <row r="497" spans="2:5" x14ac:dyDescent="0.25">
      <c r="B497">
        <v>431</v>
      </c>
      <c r="C497" s="64">
        <f t="shared" si="6"/>
        <v>2709.4638347344721</v>
      </c>
      <c r="D497" s="64"/>
      <c r="E497" s="176">
        <v>2709.4638347349905</v>
      </c>
    </row>
    <row r="498" spans="2:5" x14ac:dyDescent="0.25">
      <c r="B498">
        <v>432</v>
      </c>
      <c r="C498" s="64">
        <f t="shared" si="6"/>
        <v>2731.816359610762</v>
      </c>
      <c r="D498" s="64"/>
      <c r="E498" s="176">
        <v>2731.8163596112859</v>
      </c>
    </row>
    <row r="499" spans="2:5" x14ac:dyDescent="0.25">
      <c r="B499">
        <v>433</v>
      </c>
      <c r="C499" s="64">
        <f t="shared" si="6"/>
        <v>2754.4110368398783</v>
      </c>
      <c r="D499" s="64"/>
      <c r="E499" s="176">
        <v>2754.4110368404081</v>
      </c>
    </row>
    <row r="500" spans="2:5" x14ac:dyDescent="0.25">
      <c r="B500">
        <v>434</v>
      </c>
      <c r="C500" s="64">
        <f t="shared" si="6"/>
        <v>2777.2504897389767</v>
      </c>
      <c r="D500" s="64"/>
      <c r="E500" s="176">
        <v>2777.250489739512</v>
      </c>
    </row>
    <row r="501" spans="2:5" x14ac:dyDescent="0.25">
      <c r="B501">
        <v>435</v>
      </c>
      <c r="C501" s="64">
        <f t="shared" si="6"/>
        <v>2800.3373700444822</v>
      </c>
      <c r="D501" s="64"/>
      <c r="E501" s="176">
        <v>2800.3373700450238</v>
      </c>
    </row>
    <row r="502" spans="2:5" x14ac:dyDescent="0.25">
      <c r="B502">
        <v>436</v>
      </c>
      <c r="C502" s="64">
        <f t="shared" si="6"/>
        <v>2823.6743582199638</v>
      </c>
      <c r="D502" s="64"/>
      <c r="E502" s="176">
        <v>2823.6743582205113</v>
      </c>
    </row>
    <row r="503" spans="2:5" x14ac:dyDescent="0.25">
      <c r="B503">
        <v>437</v>
      </c>
      <c r="C503" s="64">
        <f t="shared" si="6"/>
        <v>2847.2641637673464</v>
      </c>
      <c r="D503" s="64"/>
      <c r="E503" s="176">
        <v>2847.2641637678998</v>
      </c>
    </row>
    <row r="504" spans="2:5" x14ac:dyDescent="0.25">
      <c r="B504">
        <v>438</v>
      </c>
      <c r="C504" s="64">
        <f t="shared" si="6"/>
        <v>2871.1095255414925</v>
      </c>
      <c r="D504" s="64"/>
      <c r="E504" s="176">
        <v>2871.1095255420523</v>
      </c>
    </row>
    <row r="505" spans="2:5" x14ac:dyDescent="0.25">
      <c r="B505">
        <v>439</v>
      </c>
      <c r="C505" s="64">
        <f t="shared" si="6"/>
        <v>2895.2132120681918</v>
      </c>
      <c r="D505" s="64"/>
      <c r="E505" s="176">
        <v>2895.2132120687579</v>
      </c>
    </row>
    <row r="506" spans="2:5" x14ac:dyDescent="0.25">
      <c r="B506">
        <v>440</v>
      </c>
      <c r="C506" s="64">
        <f t="shared" si="6"/>
        <v>2919.5780218655968</v>
      </c>
      <c r="D506" s="64"/>
      <c r="E506" s="176">
        <v>2919.5780218661689</v>
      </c>
    </row>
    <row r="507" spans="2:5" x14ac:dyDescent="0.25">
      <c r="B507">
        <v>441</v>
      </c>
      <c r="C507" s="64">
        <f t="shared" si="6"/>
        <v>2944.2067837691407</v>
      </c>
      <c r="D507" s="64"/>
      <c r="E507" s="176">
        <v>2944.2067837697191</v>
      </c>
    </row>
    <row r="508" spans="2:5" x14ac:dyDescent="0.25">
      <c r="B508">
        <v>442</v>
      </c>
      <c r="C508" s="64">
        <f t="shared" si="6"/>
        <v>2969.1023572599729</v>
      </c>
      <c r="D508" s="64"/>
      <c r="E508" s="176">
        <v>2969.1023572605573</v>
      </c>
    </row>
    <row r="509" spans="2:5" x14ac:dyDescent="0.25">
      <c r="B509">
        <v>443</v>
      </c>
      <c r="C509" s="64">
        <f t="shared" si="6"/>
        <v>2994.2676327969557</v>
      </c>
      <c r="D509" s="64"/>
      <c r="E509" s="176">
        <v>2994.2676327975464</v>
      </c>
    </row>
    <row r="510" spans="2:5" x14ac:dyDescent="0.25">
      <c r="B510">
        <v>444</v>
      </c>
      <c r="C510" s="64">
        <f t="shared" si="6"/>
        <v>3019.7055321522557</v>
      </c>
      <c r="D510" s="64"/>
      <c r="E510" s="176">
        <v>3019.7055321528537</v>
      </c>
    </row>
    <row r="511" spans="2:5" x14ac:dyDescent="0.25">
      <c r="B511">
        <v>445</v>
      </c>
      <c r="C511" s="64">
        <f t="shared" si="6"/>
        <v>3045.4190087505717</v>
      </c>
      <c r="D511" s="64"/>
      <c r="E511" s="176">
        <v>3045.4190087511756</v>
      </c>
    </row>
    <row r="512" spans="2:5" x14ac:dyDescent="0.25">
      <c r="B512">
        <v>446</v>
      </c>
      <c r="C512" s="64">
        <f t="shared" si="6"/>
        <v>3071.4110480120362</v>
      </c>
      <c r="D512" s="64"/>
      <c r="E512" s="176">
        <v>3071.4110480126474</v>
      </c>
    </row>
    <row r="513" spans="2:5" x14ac:dyDescent="0.25">
      <c r="B513">
        <v>447</v>
      </c>
      <c r="C513" s="64">
        <f t="shared" si="6"/>
        <v>3097.684667698833</v>
      </c>
      <c r="D513" s="64"/>
      <c r="E513" s="176">
        <v>3097.6846676994505</v>
      </c>
    </row>
    <row r="514" spans="2:5" x14ac:dyDescent="0.25">
      <c r="B514">
        <v>448</v>
      </c>
      <c r="C514" s="64">
        <f t="shared" si="6"/>
        <v>3124.2429182655701</v>
      </c>
      <c r="D514" s="64"/>
      <c r="E514" s="176">
        <v>3124.2429182661945</v>
      </c>
    </row>
    <row r="515" spans="2:5" x14ac:dyDescent="0.25">
      <c r="B515">
        <v>449</v>
      </c>
      <c r="C515" s="64">
        <f t="shared" si="6"/>
        <v>3151.0888832134469</v>
      </c>
      <c r="D515" s="64"/>
      <c r="E515" s="176">
        <v>3151.0888832140777</v>
      </c>
    </row>
    <row r="516" spans="2:5" x14ac:dyDescent="0.25">
      <c r="B516">
        <v>450</v>
      </c>
      <c r="C516" s="64">
        <f t="shared" ref="C516:C579" si="7">C515*(1+0.13/12)-7</f>
        <v>3178.2256794482591</v>
      </c>
      <c r="D516" s="64"/>
      <c r="E516" s="176">
        <v>3178.2256794488962</v>
      </c>
    </row>
    <row r="517" spans="2:5" x14ac:dyDescent="0.25">
      <c r="B517">
        <v>451</v>
      </c>
      <c r="C517" s="64">
        <f t="shared" si="7"/>
        <v>3205.6564576422816</v>
      </c>
      <c r="D517" s="64"/>
      <c r="E517" s="176">
        <v>3205.6564576429259</v>
      </c>
    </row>
    <row r="518" spans="2:5" x14ac:dyDescent="0.25">
      <c r="B518">
        <v>452</v>
      </c>
      <c r="C518" s="64">
        <f t="shared" si="7"/>
        <v>3233.3844026000725</v>
      </c>
      <c r="D518" s="64"/>
      <c r="E518" s="176">
        <v>3233.3844026007246</v>
      </c>
    </row>
    <row r="519" spans="2:5" x14ac:dyDescent="0.25">
      <c r="B519">
        <v>453</v>
      </c>
      <c r="C519" s="64">
        <f t="shared" si="7"/>
        <v>3261.4127336282395</v>
      </c>
      <c r="D519" s="64"/>
      <c r="E519" s="176">
        <v>3261.4127336288984</v>
      </c>
    </row>
    <row r="520" spans="2:5" x14ac:dyDescent="0.25">
      <c r="B520">
        <v>454</v>
      </c>
      <c r="C520" s="64">
        <f t="shared" si="7"/>
        <v>3289.744704909212</v>
      </c>
      <c r="D520" s="64"/>
      <c r="E520" s="176">
        <v>3289.7447049098787</v>
      </c>
    </row>
    <row r="521" spans="2:5" x14ac:dyDescent="0.25">
      <c r="B521">
        <v>455</v>
      </c>
      <c r="C521" s="64">
        <f t="shared" si="7"/>
        <v>3318.3836058790616</v>
      </c>
      <c r="D521" s="64"/>
      <c r="E521" s="176">
        <v>3318.3836058797356</v>
      </c>
    </row>
    <row r="522" spans="2:5" x14ac:dyDescent="0.25">
      <c r="B522">
        <v>456</v>
      </c>
      <c r="C522" s="64">
        <f t="shared" si="7"/>
        <v>3347.332761609418</v>
      </c>
      <c r="D522" s="64"/>
      <c r="E522" s="176">
        <v>3347.3327616100996</v>
      </c>
    </row>
    <row r="523" spans="2:5" x14ac:dyDescent="0.25">
      <c r="B523">
        <v>457</v>
      </c>
      <c r="C523" s="64">
        <f t="shared" si="7"/>
        <v>3376.5955331935197</v>
      </c>
      <c r="D523" s="64"/>
      <c r="E523" s="176">
        <v>3376.5955331942082</v>
      </c>
    </row>
    <row r="524" spans="2:5" x14ac:dyDescent="0.25">
      <c r="B524">
        <v>458</v>
      </c>
      <c r="C524" s="64">
        <f t="shared" si="7"/>
        <v>3406.1753181364493</v>
      </c>
      <c r="D524" s="64"/>
      <c r="E524" s="176">
        <v>3406.1753181371464</v>
      </c>
    </row>
    <row r="525" spans="2:5" x14ac:dyDescent="0.25">
      <c r="B525">
        <v>459</v>
      </c>
      <c r="C525" s="64">
        <f t="shared" si="7"/>
        <v>3436.0755507495937</v>
      </c>
      <c r="D525" s="64"/>
      <c r="E525" s="176">
        <v>3436.0755507502977</v>
      </c>
    </row>
    <row r="526" spans="2:5" x14ac:dyDescent="0.25">
      <c r="B526">
        <v>460</v>
      </c>
      <c r="C526" s="64">
        <f t="shared" si="7"/>
        <v>3466.2997025493805</v>
      </c>
      <c r="D526" s="64"/>
      <c r="E526" s="176">
        <v>3466.2997025500931</v>
      </c>
    </row>
    <row r="527" spans="2:5" x14ac:dyDescent="0.25">
      <c r="B527">
        <v>461</v>
      </c>
      <c r="C527" s="64">
        <f t="shared" si="7"/>
        <v>3496.8512826603319</v>
      </c>
      <c r="D527" s="64"/>
      <c r="E527" s="176">
        <v>3496.8512826610513</v>
      </c>
    </row>
    <row r="528" spans="2:5" x14ac:dyDescent="0.25">
      <c r="B528">
        <v>462</v>
      </c>
      <c r="C528" s="64">
        <f t="shared" si="7"/>
        <v>3527.7338382224852</v>
      </c>
      <c r="D528" s="64"/>
      <c r="E528" s="176">
        <v>3527.7338382232133</v>
      </c>
    </row>
    <row r="529" spans="2:5" x14ac:dyDescent="0.25">
      <c r="B529">
        <v>463</v>
      </c>
      <c r="C529" s="64">
        <f t="shared" si="7"/>
        <v>3558.9509548032283</v>
      </c>
      <c r="D529" s="64"/>
      <c r="E529" s="176">
        <v>3558.9509548039646</v>
      </c>
    </row>
    <row r="530" spans="2:5" x14ac:dyDescent="0.25">
      <c r="B530">
        <v>464</v>
      </c>
      <c r="C530" s="64">
        <f t="shared" si="7"/>
        <v>3590.5062568135963</v>
      </c>
      <c r="D530" s="64"/>
      <c r="E530" s="176">
        <v>3590.5062568143403</v>
      </c>
    </row>
    <row r="531" spans="2:5" x14ac:dyDescent="0.25">
      <c r="B531">
        <v>465</v>
      </c>
      <c r="C531" s="64">
        <f t="shared" si="7"/>
        <v>3622.4034079290768</v>
      </c>
      <c r="D531" s="64"/>
      <c r="E531" s="176">
        <v>3622.4034079298285</v>
      </c>
    </row>
    <row r="532" spans="2:5" x14ac:dyDescent="0.25">
      <c r="B532">
        <v>466</v>
      </c>
      <c r="C532" s="64">
        <f t="shared" si="7"/>
        <v>3654.646111514975</v>
      </c>
      <c r="D532" s="64"/>
      <c r="E532" s="176">
        <v>3654.6461115157354</v>
      </c>
    </row>
    <row r="533" spans="2:5" x14ac:dyDescent="0.25">
      <c r="B533">
        <v>467</v>
      </c>
      <c r="C533" s="64">
        <f t="shared" si="7"/>
        <v>3687.238111056387</v>
      </c>
      <c r="D533" s="64"/>
      <c r="E533" s="176">
        <v>3687.238111057155</v>
      </c>
    </row>
    <row r="534" spans="2:5" x14ac:dyDescent="0.25">
      <c r="B534">
        <v>468</v>
      </c>
      <c r="C534" s="64">
        <f t="shared" si="7"/>
        <v>3720.1831905928307</v>
      </c>
      <c r="D534" s="64"/>
      <c r="E534" s="176">
        <v>3720.1831905936083</v>
      </c>
    </row>
    <row r="535" spans="2:5" x14ac:dyDescent="0.25">
      <c r="B535">
        <v>469</v>
      </c>
      <c r="C535" s="64">
        <f t="shared" si="7"/>
        <v>3753.4851751575861</v>
      </c>
      <c r="D535" s="64"/>
      <c r="E535" s="176">
        <v>3753.4851751583719</v>
      </c>
    </row>
    <row r="536" spans="2:5" x14ac:dyDescent="0.25">
      <c r="B536">
        <v>470</v>
      </c>
      <c r="C536" s="64">
        <f t="shared" si="7"/>
        <v>3787.147931221793</v>
      </c>
      <c r="D536" s="64"/>
      <c r="E536" s="176">
        <v>3787.1479312225879</v>
      </c>
    </row>
    <row r="537" spans="2:5" x14ac:dyDescent="0.25">
      <c r="B537">
        <v>471</v>
      </c>
      <c r="C537" s="64">
        <f t="shared" si="7"/>
        <v>3821.1753671433621</v>
      </c>
      <c r="D537" s="64"/>
      <c r="E537" s="176">
        <v>3821.1753671441656</v>
      </c>
    </row>
    <row r="538" spans="2:5" x14ac:dyDescent="0.25">
      <c r="B538">
        <v>472</v>
      </c>
      <c r="C538" s="64">
        <f t="shared" si="7"/>
        <v>3855.5714336207484</v>
      </c>
      <c r="D538" s="64"/>
      <c r="E538" s="176">
        <v>3855.5714336215601</v>
      </c>
    </row>
    <row r="539" spans="2:5" x14ac:dyDescent="0.25">
      <c r="B539">
        <v>473</v>
      </c>
      <c r="C539" s="64">
        <f t="shared" si="7"/>
        <v>3890.3401241516394</v>
      </c>
      <c r="D539" s="64"/>
      <c r="E539" s="176">
        <v>3890.3401241524612</v>
      </c>
    </row>
    <row r="540" spans="2:5" x14ac:dyDescent="0.25">
      <c r="B540">
        <v>474</v>
      </c>
      <c r="C540" s="64">
        <f t="shared" si="7"/>
        <v>3925.485475496615</v>
      </c>
      <c r="D540" s="64"/>
      <c r="E540" s="176">
        <v>3925.4854754974449</v>
      </c>
    </row>
    <row r="541" spans="2:5" x14ac:dyDescent="0.25">
      <c r="B541">
        <v>475</v>
      </c>
      <c r="C541" s="64">
        <f t="shared" si="7"/>
        <v>3961.0115681478278</v>
      </c>
      <c r="D541" s="64"/>
      <c r="E541" s="176">
        <v>3961.0115681486677</v>
      </c>
    </row>
    <row r="542" spans="2:5" x14ac:dyDescent="0.25">
      <c r="B542">
        <v>476</v>
      </c>
      <c r="C542" s="64">
        <f t="shared" si="7"/>
        <v>3996.9225268027621</v>
      </c>
      <c r="D542" s="64"/>
      <c r="E542" s="176">
        <v>3996.9225268036116</v>
      </c>
    </row>
    <row r="543" spans="2:5" x14ac:dyDescent="0.25">
      <c r="B543">
        <v>477</v>
      </c>
      <c r="C543" s="64">
        <f t="shared" si="7"/>
        <v>4033.222520843125</v>
      </c>
      <c r="D543" s="64"/>
      <c r="E543" s="176">
        <v>4033.2225208439836</v>
      </c>
    </row>
    <row r="544" spans="2:5" x14ac:dyDescent="0.25">
      <c r="B544">
        <v>478</v>
      </c>
      <c r="C544" s="64">
        <f t="shared" si="7"/>
        <v>4069.9157648189253</v>
      </c>
      <c r="D544" s="64"/>
      <c r="E544" s="176">
        <v>4069.9157648197929</v>
      </c>
    </row>
    <row r="545" spans="2:5" x14ac:dyDescent="0.25">
      <c r="B545">
        <v>479</v>
      </c>
      <c r="C545" s="64">
        <f t="shared" si="7"/>
        <v>4107.0065189377965</v>
      </c>
      <c r="D545" s="64"/>
      <c r="E545" s="176">
        <v>4107.0065189386742</v>
      </c>
    </row>
    <row r="546" spans="2:5" x14ac:dyDescent="0.25">
      <c r="B546">
        <v>480</v>
      </c>
      <c r="C546" s="64">
        <f t="shared" si="7"/>
        <v>4144.499089559622</v>
      </c>
      <c r="D546" s="64"/>
      <c r="E546" s="176">
        <v>4144.4990895605097</v>
      </c>
    </row>
    <row r="547" spans="2:5" x14ac:dyDescent="0.25">
      <c r="B547">
        <v>481</v>
      </c>
      <c r="C547" s="64">
        <f t="shared" si="7"/>
        <v>4182.3978296965179</v>
      </c>
      <c r="D547" s="64"/>
      <c r="E547" s="176">
        <v>4182.3978296974137</v>
      </c>
    </row>
    <row r="548" spans="2:5" x14ac:dyDescent="0.25">
      <c r="B548">
        <v>482</v>
      </c>
      <c r="C548" s="64">
        <f t="shared" si="7"/>
        <v>4220.7071395182302</v>
      </c>
      <c r="D548" s="64"/>
      <c r="E548" s="176">
        <v>4220.707139519136</v>
      </c>
    </row>
    <row r="549" spans="2:5" x14ac:dyDescent="0.25">
      <c r="B549">
        <v>483</v>
      </c>
      <c r="C549" s="64">
        <f t="shared" si="7"/>
        <v>4259.4314668630104</v>
      </c>
      <c r="D549" s="64"/>
      <c r="E549" s="176">
        <v>4259.4314668639263</v>
      </c>
    </row>
    <row r="550" spans="2:5" x14ac:dyDescent="0.25">
      <c r="B550">
        <v>484</v>
      </c>
      <c r="C550" s="64">
        <f t="shared" si="7"/>
        <v>4298.5753077540257</v>
      </c>
      <c r="D550" s="64"/>
      <c r="E550" s="176">
        <v>4298.5753077549525</v>
      </c>
    </row>
    <row r="551" spans="2:5" x14ac:dyDescent="0.25">
      <c r="B551">
        <v>485</v>
      </c>
      <c r="C551" s="64">
        <f t="shared" si="7"/>
        <v>4338.1432069213606</v>
      </c>
      <c r="D551" s="64"/>
      <c r="E551" s="176">
        <v>4338.1432069222974</v>
      </c>
    </row>
    <row r="552" spans="2:5" x14ac:dyDescent="0.25">
      <c r="B552">
        <v>486</v>
      </c>
      <c r="C552" s="64">
        <f t="shared" si="7"/>
        <v>4378.1397583296748</v>
      </c>
      <c r="D552" s="64"/>
      <c r="E552" s="176">
        <v>4378.1397583306225</v>
      </c>
    </row>
    <row r="553" spans="2:5" x14ac:dyDescent="0.25">
      <c r="B553">
        <v>487</v>
      </c>
      <c r="C553" s="64">
        <f t="shared" si="7"/>
        <v>4418.5696057115792</v>
      </c>
      <c r="D553" s="64"/>
      <c r="E553" s="176">
        <v>4418.5696057125369</v>
      </c>
    </row>
    <row r="554" spans="2:5" x14ac:dyDescent="0.25">
      <c r="B554">
        <v>488</v>
      </c>
      <c r="C554" s="64">
        <f t="shared" si="7"/>
        <v>4459.4374431067872</v>
      </c>
      <c r="D554" s="64"/>
      <c r="E554" s="176">
        <v>4459.4374431077558</v>
      </c>
    </row>
    <row r="555" spans="2:5" x14ac:dyDescent="0.25">
      <c r="B555">
        <v>489</v>
      </c>
      <c r="C555" s="64">
        <f t="shared" si="7"/>
        <v>4500.74801540711</v>
      </c>
      <c r="D555" s="64"/>
      <c r="E555" s="176">
        <v>4500.7480154080895</v>
      </c>
    </row>
    <row r="556" spans="2:5" x14ac:dyDescent="0.25">
      <c r="B556">
        <v>490</v>
      </c>
      <c r="C556" s="64">
        <f t="shared" si="7"/>
        <v>4542.5061189073531</v>
      </c>
      <c r="D556" s="64"/>
      <c r="E556" s="176">
        <v>4542.5061189083444</v>
      </c>
    </row>
    <row r="557" spans="2:5" x14ac:dyDescent="0.25">
      <c r="B557">
        <v>491</v>
      </c>
      <c r="C557" s="64">
        <f t="shared" si="7"/>
        <v>4584.716601862182</v>
      </c>
      <c r="D557" s="64"/>
      <c r="E557" s="176">
        <v>4584.7166018631833</v>
      </c>
    </row>
    <row r="558" spans="2:5" x14ac:dyDescent="0.25">
      <c r="B558">
        <v>492</v>
      </c>
      <c r="C558" s="64">
        <f t="shared" si="7"/>
        <v>4627.3843650490217</v>
      </c>
      <c r="D558" s="64"/>
      <c r="E558" s="176">
        <v>4627.3843650500357</v>
      </c>
    </row>
    <row r="559" spans="2:5" x14ac:dyDescent="0.25">
      <c r="B559">
        <v>493</v>
      </c>
      <c r="C559" s="64">
        <f t="shared" si="7"/>
        <v>4670.5143623370523</v>
      </c>
      <c r="D559" s="64"/>
      <c r="E559" s="176">
        <v>4670.5143623380773</v>
      </c>
    </row>
    <row r="560" spans="2:5" x14ac:dyDescent="0.25">
      <c r="B560">
        <v>494</v>
      </c>
      <c r="C560" s="64">
        <f t="shared" si="7"/>
        <v>4714.1116012623697</v>
      </c>
      <c r="D560" s="64"/>
      <c r="E560" s="176">
        <v>4714.1116012634066</v>
      </c>
    </row>
    <row r="561" spans="2:5" x14ac:dyDescent="0.25">
      <c r="B561">
        <v>495</v>
      </c>
      <c r="C561" s="64">
        <f t="shared" si="7"/>
        <v>4758.1811436093785</v>
      </c>
      <c r="D561" s="64"/>
      <c r="E561" s="176">
        <v>4758.1811436104263</v>
      </c>
    </row>
    <row r="562" spans="2:5" x14ac:dyDescent="0.25">
      <c r="B562">
        <v>496</v>
      </c>
      <c r="C562" s="64">
        <f t="shared" si="7"/>
        <v>4802.7281059984798</v>
      </c>
      <c r="D562" s="64"/>
      <c r="E562" s="176">
        <v>4802.7281059995394</v>
      </c>
    </row>
    <row r="563" spans="2:5" x14ac:dyDescent="0.25">
      <c r="B563">
        <v>497</v>
      </c>
      <c r="C563" s="64">
        <f t="shared" si="7"/>
        <v>4847.7576604801297</v>
      </c>
      <c r="D563" s="64"/>
      <c r="E563" s="176">
        <v>4847.7576604812002</v>
      </c>
    </row>
    <row r="564" spans="2:5" x14ac:dyDescent="0.25">
      <c r="B564">
        <v>498</v>
      </c>
      <c r="C564" s="64">
        <f t="shared" si="7"/>
        <v>4893.2750351353307</v>
      </c>
      <c r="D564" s="64"/>
      <c r="E564" s="176">
        <v>4893.275035136412</v>
      </c>
    </row>
    <row r="565" spans="2:5" x14ac:dyDescent="0.25">
      <c r="B565">
        <v>499</v>
      </c>
      <c r="C565" s="64">
        <f t="shared" si="7"/>
        <v>4939.2855146826296</v>
      </c>
      <c r="D565" s="64"/>
      <c r="E565" s="176">
        <v>4939.2855146837237</v>
      </c>
    </row>
    <row r="566" spans="2:5" x14ac:dyDescent="0.25">
      <c r="B566">
        <v>500</v>
      </c>
      <c r="C566" s="64">
        <f t="shared" si="7"/>
        <v>4985.7944410916907</v>
      </c>
      <c r="D566" s="64"/>
      <c r="E566" s="176">
        <v>4985.7944410927976</v>
      </c>
    </row>
    <row r="567" spans="2:5" x14ac:dyDescent="0.25">
      <c r="B567">
        <v>501</v>
      </c>
      <c r="C567" s="64">
        <f t="shared" si="7"/>
        <v>5032.8072142035171</v>
      </c>
      <c r="D567" s="64"/>
      <c r="E567" s="176">
        <v>5032.8072142046358</v>
      </c>
    </row>
    <row r="568" spans="2:5" x14ac:dyDescent="0.25">
      <c r="B568">
        <v>502</v>
      </c>
      <c r="C568" s="64">
        <f t="shared" si="7"/>
        <v>5080.3292923573881</v>
      </c>
      <c r="D568" s="64"/>
      <c r="E568" s="176">
        <v>5080.3292923585195</v>
      </c>
    </row>
    <row r="569" spans="2:5" x14ac:dyDescent="0.25">
      <c r="B569">
        <v>503</v>
      </c>
      <c r="C569" s="64">
        <f t="shared" si="7"/>
        <v>5128.3661930245926</v>
      </c>
      <c r="D569" s="64"/>
      <c r="E569" s="176">
        <v>5128.3661930257358</v>
      </c>
    </row>
    <row r="570" spans="2:5" x14ac:dyDescent="0.25">
      <c r="B570">
        <v>504</v>
      </c>
      <c r="C570" s="64">
        <f t="shared" si="7"/>
        <v>5176.923493449025</v>
      </c>
      <c r="D570" s="64"/>
      <c r="E570" s="176">
        <v>5176.923493450181</v>
      </c>
    </row>
    <row r="571" spans="2:5" x14ac:dyDescent="0.25">
      <c r="B571">
        <v>505</v>
      </c>
      <c r="C571" s="64">
        <f t="shared" si="7"/>
        <v>5226.0068312947224</v>
      </c>
      <c r="D571" s="64"/>
      <c r="E571" s="176">
        <v>5226.006831295892</v>
      </c>
    </row>
    <row r="572" spans="2:5" x14ac:dyDescent="0.25">
      <c r="B572">
        <v>506</v>
      </c>
      <c r="C572" s="64">
        <f t="shared" si="7"/>
        <v>5275.6219053004152</v>
      </c>
      <c r="D572" s="64"/>
      <c r="E572" s="176">
        <v>5275.6219053015975</v>
      </c>
    </row>
    <row r="573" spans="2:5" x14ac:dyDescent="0.25">
      <c r="B573">
        <v>507</v>
      </c>
      <c r="C573" s="64">
        <f t="shared" si="7"/>
        <v>5325.7744759411689</v>
      </c>
      <c r="D573" s="64"/>
      <c r="E573" s="176">
        <v>5325.7744759423631</v>
      </c>
    </row>
    <row r="574" spans="2:5" x14ac:dyDescent="0.25">
      <c r="B574">
        <v>508</v>
      </c>
      <c r="C574" s="64">
        <f t="shared" si="7"/>
        <v>5376.4703660971982</v>
      </c>
      <c r="D574" s="64"/>
      <c r="E574" s="176">
        <v>5376.4703660984069</v>
      </c>
    </row>
    <row r="575" spans="2:5" x14ac:dyDescent="0.25">
      <c r="B575">
        <v>509</v>
      </c>
      <c r="C575" s="64">
        <f t="shared" si="7"/>
        <v>5427.7154617299175</v>
      </c>
      <c r="D575" s="64"/>
      <c r="E575" s="176">
        <v>5427.715461731138</v>
      </c>
    </row>
    <row r="576" spans="2:5" x14ac:dyDescent="0.25">
      <c r="B576">
        <v>510</v>
      </c>
      <c r="C576" s="64">
        <f t="shared" si="7"/>
        <v>5479.5157125653241</v>
      </c>
      <c r="D576" s="64"/>
      <c r="E576" s="176">
        <v>5479.5157125665582</v>
      </c>
    </row>
    <row r="577" spans="2:5" x14ac:dyDescent="0.25">
      <c r="B577">
        <v>511</v>
      </c>
      <c r="C577" s="64">
        <f t="shared" si="7"/>
        <v>5531.8771327847817</v>
      </c>
      <c r="D577" s="64"/>
      <c r="E577" s="176">
        <v>5531.8771327860295</v>
      </c>
    </row>
    <row r="578" spans="2:5" x14ac:dyDescent="0.25">
      <c r="B578">
        <v>512</v>
      </c>
      <c r="C578" s="64">
        <f t="shared" si="7"/>
        <v>5584.8058017232834</v>
      </c>
      <c r="D578" s="64"/>
      <c r="E578" s="176">
        <v>5584.8058017245448</v>
      </c>
    </row>
    <row r="579" spans="2:5" x14ac:dyDescent="0.25">
      <c r="B579">
        <v>513</v>
      </c>
      <c r="C579" s="64">
        <f t="shared" si="7"/>
        <v>5638.3078645752848</v>
      </c>
      <c r="D579" s="64"/>
      <c r="E579" s="176">
        <v>5638.3078645765609</v>
      </c>
    </row>
    <row r="580" spans="2:5" x14ac:dyDescent="0.25">
      <c r="B580">
        <v>514</v>
      </c>
      <c r="C580" s="64">
        <f t="shared" ref="C580:C643" si="8">C579*(1+0.13/12)-7</f>
        <v>5692.3895331081831</v>
      </c>
      <c r="D580" s="64"/>
      <c r="E580" s="176">
        <v>5692.3895331094727</v>
      </c>
    </row>
    <row r="581" spans="2:5" x14ac:dyDescent="0.25">
      <c r="B581">
        <v>515</v>
      </c>
      <c r="C581" s="64">
        <f t="shared" si="8"/>
        <v>5747.057086383521</v>
      </c>
      <c r="D581" s="64"/>
      <c r="E581" s="176">
        <v>5747.0570863848252</v>
      </c>
    </row>
    <row r="582" spans="2:5" x14ac:dyDescent="0.25">
      <c r="B582">
        <v>516</v>
      </c>
      <c r="C582" s="64">
        <f t="shared" si="8"/>
        <v>5802.3168714860085</v>
      </c>
      <c r="D582" s="64"/>
      <c r="E582" s="176">
        <v>5802.3168714873273</v>
      </c>
    </row>
    <row r="583" spans="2:5" x14ac:dyDescent="0.25">
      <c r="B583">
        <v>517</v>
      </c>
      <c r="C583" s="64">
        <f t="shared" si="8"/>
        <v>5858.1753042604396</v>
      </c>
      <c r="D583" s="64"/>
      <c r="E583" s="176">
        <v>5858.175304261772</v>
      </c>
    </row>
    <row r="584" spans="2:5" x14ac:dyDescent="0.25">
      <c r="B584">
        <v>518</v>
      </c>
      <c r="C584" s="64">
        <f t="shared" si="8"/>
        <v>5914.638870056594</v>
      </c>
      <c r="D584" s="64"/>
      <c r="E584" s="176">
        <v>5914.6388700579419</v>
      </c>
    </row>
    <row r="585" spans="2:5" x14ac:dyDescent="0.25">
      <c r="B585">
        <v>519</v>
      </c>
      <c r="C585" s="64">
        <f t="shared" si="8"/>
        <v>5971.7141244822069</v>
      </c>
      <c r="D585" s="64"/>
      <c r="E585" s="176">
        <v>5971.7141244835693</v>
      </c>
    </row>
    <row r="586" spans="2:5" x14ac:dyDescent="0.25">
      <c r="B586">
        <v>520</v>
      </c>
      <c r="C586" s="64">
        <f t="shared" si="8"/>
        <v>6029.4076941640969</v>
      </c>
      <c r="D586" s="64"/>
      <c r="E586" s="176">
        <v>6029.4076941654748</v>
      </c>
    </row>
    <row r="587" spans="2:5" x14ac:dyDescent="0.25">
      <c r="B587">
        <v>521</v>
      </c>
      <c r="C587" s="64">
        <f t="shared" si="8"/>
        <v>6087.7262775175404</v>
      </c>
      <c r="D587" s="64"/>
      <c r="E587" s="176">
        <v>6087.7262775189329</v>
      </c>
    </row>
    <row r="588" spans="2:5" x14ac:dyDescent="0.25">
      <c r="B588">
        <v>522</v>
      </c>
      <c r="C588" s="64">
        <f t="shared" si="8"/>
        <v>6146.6766455239804</v>
      </c>
      <c r="D588" s="64"/>
      <c r="E588" s="176">
        <v>6146.6766455253892</v>
      </c>
    </row>
    <row r="589" spans="2:5" x14ac:dyDescent="0.25">
      <c r="B589">
        <v>523</v>
      </c>
      <c r="C589" s="64">
        <f t="shared" si="8"/>
        <v>6206.2656425171563</v>
      </c>
      <c r="D589" s="64"/>
      <c r="E589" s="176">
        <v>6206.2656425185796</v>
      </c>
    </row>
    <row r="590" spans="2:5" x14ac:dyDescent="0.25">
      <c r="B590">
        <v>524</v>
      </c>
      <c r="C590" s="64">
        <f t="shared" si="8"/>
        <v>6266.5001869777579</v>
      </c>
      <c r="D590" s="64"/>
      <c r="E590" s="176">
        <v>6266.5001869791977</v>
      </c>
    </row>
    <row r="591" spans="2:5" x14ac:dyDescent="0.25">
      <c r="B591">
        <v>525</v>
      </c>
      <c r="C591" s="64">
        <f t="shared" si="8"/>
        <v>6327.3872723366831</v>
      </c>
      <c r="D591" s="64"/>
      <c r="E591" s="176">
        <v>6327.3872723381382</v>
      </c>
    </row>
    <row r="592" spans="2:5" x14ac:dyDescent="0.25">
      <c r="B592">
        <v>526</v>
      </c>
      <c r="C592" s="64">
        <f t="shared" si="8"/>
        <v>6388.9339677869966</v>
      </c>
      <c r="D592" s="64"/>
      <c r="E592" s="176">
        <v>6388.9339677884691</v>
      </c>
    </row>
    <row r="593" spans="2:5" x14ac:dyDescent="0.25">
      <c r="B593">
        <v>527</v>
      </c>
      <c r="C593" s="64">
        <f t="shared" si="8"/>
        <v>6451.1474191046882</v>
      </c>
      <c r="D593" s="64"/>
      <c r="E593" s="176">
        <v>6451.1474191061761</v>
      </c>
    </row>
    <row r="594" spans="2:5" x14ac:dyDescent="0.25">
      <c r="B594">
        <v>528</v>
      </c>
      <c r="C594" s="64">
        <f t="shared" si="8"/>
        <v>6514.034849478322</v>
      </c>
      <c r="D594" s="64"/>
      <c r="E594" s="176">
        <v>6514.0348494798263</v>
      </c>
    </row>
    <row r="595" spans="2:5" x14ac:dyDescent="0.25">
      <c r="B595">
        <v>529</v>
      </c>
      <c r="C595" s="64">
        <f t="shared" si="8"/>
        <v>6577.6035603476703</v>
      </c>
      <c r="D595" s="64"/>
      <c r="E595" s="176">
        <v>6577.603560349191</v>
      </c>
    </row>
    <row r="596" spans="2:5" x14ac:dyDescent="0.25">
      <c r="B596">
        <v>530</v>
      </c>
      <c r="C596" s="64">
        <f t="shared" si="8"/>
        <v>6641.8609322514358</v>
      </c>
      <c r="D596" s="64"/>
      <c r="E596" s="176">
        <v>6641.8609322529728</v>
      </c>
    </row>
    <row r="597" spans="2:5" x14ac:dyDescent="0.25">
      <c r="B597">
        <v>531</v>
      </c>
      <c r="C597" s="64">
        <f t="shared" si="8"/>
        <v>6706.8144256841588</v>
      </c>
      <c r="D597" s="64"/>
      <c r="E597" s="176">
        <v>6706.8144256857131</v>
      </c>
    </row>
    <row r="598" spans="2:5" x14ac:dyDescent="0.25">
      <c r="B598">
        <v>532</v>
      </c>
      <c r="C598" s="64">
        <f t="shared" si="8"/>
        <v>6772.4715819624034</v>
      </c>
      <c r="D598" s="64"/>
      <c r="E598" s="176">
        <v>6772.471581963975</v>
      </c>
    </row>
    <row r="599" spans="2:5" x14ac:dyDescent="0.25">
      <c r="B599">
        <v>533</v>
      </c>
      <c r="C599" s="64">
        <f t="shared" si="8"/>
        <v>6838.8400241003292</v>
      </c>
      <c r="D599" s="64"/>
      <c r="E599" s="176">
        <v>6838.8400241019181</v>
      </c>
    </row>
    <row r="600" spans="2:5" x14ac:dyDescent="0.25">
      <c r="B600">
        <v>534</v>
      </c>
      <c r="C600" s="64">
        <f t="shared" si="8"/>
        <v>6905.9274576947491</v>
      </c>
      <c r="D600" s="64"/>
      <c r="E600" s="176">
        <v>6905.9274576963544</v>
      </c>
    </row>
    <row r="601" spans="2:5" x14ac:dyDescent="0.25">
      <c r="B601">
        <v>535</v>
      </c>
      <c r="C601" s="64">
        <f t="shared" si="8"/>
        <v>6973.7416718197746</v>
      </c>
      <c r="D601" s="64"/>
      <c r="E601" s="176">
        <v>6973.7416718213972</v>
      </c>
    </row>
    <row r="602" spans="2:5" x14ac:dyDescent="0.25">
      <c r="B602">
        <v>536</v>
      </c>
      <c r="C602" s="64">
        <f t="shared" si="8"/>
        <v>7042.2905399311549</v>
      </c>
      <c r="D602" s="64"/>
      <c r="E602" s="176">
        <v>7042.2905399327965</v>
      </c>
    </row>
    <row r="603" spans="2:5" x14ac:dyDescent="0.25">
      <c r="B603">
        <v>537</v>
      </c>
      <c r="C603" s="64">
        <f t="shared" si="8"/>
        <v>7111.5820207804081</v>
      </c>
      <c r="D603" s="64"/>
      <c r="E603" s="176">
        <v>7111.582020782068</v>
      </c>
    </row>
    <row r="604" spans="2:5" x14ac:dyDescent="0.25">
      <c r="B604">
        <v>538</v>
      </c>
      <c r="C604" s="64">
        <f t="shared" si="8"/>
        <v>7181.6241593388622</v>
      </c>
      <c r="D604" s="64"/>
      <c r="E604" s="176">
        <v>7181.6241593405402</v>
      </c>
    </row>
    <row r="605" spans="2:5" x14ac:dyDescent="0.25">
      <c r="B605">
        <v>539</v>
      </c>
      <c r="C605" s="64">
        <f t="shared" si="8"/>
        <v>7252.425087731699</v>
      </c>
      <c r="D605" s="64"/>
      <c r="E605" s="176">
        <v>7252.4250877333961</v>
      </c>
    </row>
    <row r="606" spans="2:5" x14ac:dyDescent="0.25">
      <c r="B606">
        <v>540</v>
      </c>
      <c r="C606" s="64">
        <f t="shared" si="8"/>
        <v>7323.9930261821255</v>
      </c>
      <c r="D606" s="64"/>
      <c r="E606" s="176">
        <v>7323.9930261838408</v>
      </c>
    </row>
    <row r="607" spans="2:5" x14ac:dyDescent="0.25">
      <c r="B607">
        <v>541</v>
      </c>
      <c r="C607" s="64">
        <f t="shared" si="8"/>
        <v>7396.3362839657648</v>
      </c>
      <c r="D607" s="64"/>
      <c r="E607" s="176">
        <v>7396.3362839674983</v>
      </c>
    </row>
    <row r="608" spans="2:5" x14ac:dyDescent="0.25">
      <c r="B608">
        <v>542</v>
      </c>
      <c r="C608" s="64">
        <f t="shared" si="8"/>
        <v>7469.4632603753935</v>
      </c>
      <c r="D608" s="64"/>
      <c r="E608" s="176">
        <v>7469.4632603771461</v>
      </c>
    </row>
    <row r="609" spans="2:5" x14ac:dyDescent="0.25">
      <c r="B609">
        <v>543</v>
      </c>
      <c r="C609" s="64">
        <f t="shared" si="8"/>
        <v>7543.3824456961265</v>
      </c>
      <c r="D609" s="64"/>
      <c r="E609" s="176">
        <v>7543.3824456978982</v>
      </c>
    </row>
    <row r="610" spans="2:5" x14ac:dyDescent="0.25">
      <c r="B610">
        <v>544</v>
      </c>
      <c r="C610" s="64">
        <f t="shared" si="8"/>
        <v>7618.1024221911675</v>
      </c>
      <c r="D610" s="64"/>
      <c r="E610" s="176">
        <v>7618.1024221929583</v>
      </c>
    </row>
    <row r="611" spans="2:5" x14ac:dyDescent="0.25">
      <c r="B611">
        <v>545</v>
      </c>
      <c r="C611" s="64">
        <f t="shared" si="8"/>
        <v>7693.6318650982375</v>
      </c>
      <c r="D611" s="64"/>
      <c r="E611" s="176">
        <v>7693.6318651000493</v>
      </c>
    </row>
    <row r="612" spans="2:5" x14ac:dyDescent="0.25">
      <c r="B612">
        <v>546</v>
      </c>
      <c r="C612" s="64">
        <f t="shared" si="8"/>
        <v>7769.9795436368013</v>
      </c>
      <c r="D612" s="64"/>
      <c r="E612" s="176">
        <v>7769.9795436386312</v>
      </c>
    </row>
    <row r="613" spans="2:5" x14ac:dyDescent="0.25">
      <c r="B613">
        <v>547</v>
      </c>
      <c r="C613" s="64">
        <f t="shared" si="8"/>
        <v>7847.1543220261992</v>
      </c>
      <c r="D613" s="64"/>
      <c r="E613" s="176">
        <v>7847.15432202805</v>
      </c>
    </row>
    <row r="614" spans="2:5" x14ac:dyDescent="0.25">
      <c r="B614">
        <v>548</v>
      </c>
      <c r="C614" s="64">
        <f t="shared" si="8"/>
        <v>7925.1651605148154</v>
      </c>
      <c r="D614" s="64"/>
      <c r="E614" s="176">
        <v>7925.1651605166871</v>
      </c>
    </row>
    <row r="615" spans="2:5" x14ac:dyDescent="0.25">
      <c r="B615">
        <v>549</v>
      </c>
      <c r="C615" s="64">
        <f t="shared" si="8"/>
        <v>8004.021116420392</v>
      </c>
      <c r="D615" s="64"/>
      <c r="E615" s="176">
        <v>8004.0211164222819</v>
      </c>
    </row>
    <row r="616" spans="2:5" x14ac:dyDescent="0.25">
      <c r="B616">
        <v>550</v>
      </c>
      <c r="C616" s="64">
        <f t="shared" si="8"/>
        <v>8083.7313451816126</v>
      </c>
      <c r="D616" s="64"/>
      <c r="E616" s="176">
        <v>8083.7313451835244</v>
      </c>
    </row>
    <row r="617" spans="2:5" x14ac:dyDescent="0.25">
      <c r="B617">
        <v>551</v>
      </c>
      <c r="C617" s="64">
        <f t="shared" si="8"/>
        <v>8164.3051014210796</v>
      </c>
      <c r="D617" s="64"/>
      <c r="E617" s="176">
        <v>8164.3051014230132</v>
      </c>
    </row>
    <row r="618" spans="2:5" x14ac:dyDescent="0.25">
      <c r="B618">
        <v>552</v>
      </c>
      <c r="C618" s="64">
        <f t="shared" si="8"/>
        <v>8245.7517400198067</v>
      </c>
      <c r="D618" s="64"/>
      <c r="E618" s="176">
        <v>8245.7517400217621</v>
      </c>
    </row>
    <row r="619" spans="2:5" x14ac:dyDescent="0.25">
      <c r="B619">
        <v>553</v>
      </c>
      <c r="C619" s="64">
        <f t="shared" si="8"/>
        <v>8328.0807172033547</v>
      </c>
      <c r="D619" s="64"/>
      <c r="E619" s="176">
        <v>8328.0807172053283</v>
      </c>
    </row>
    <row r="620" spans="2:5" x14ac:dyDescent="0.25">
      <c r="B620">
        <v>554</v>
      </c>
      <c r="C620" s="64">
        <f t="shared" si="8"/>
        <v>8411.3015916397235</v>
      </c>
      <c r="D620" s="64"/>
      <c r="E620" s="176">
        <v>8411.3015916417207</v>
      </c>
    </row>
    <row r="621" spans="2:5" x14ac:dyDescent="0.25">
      <c r="B621">
        <v>555</v>
      </c>
      <c r="C621" s="64">
        <f t="shared" si="8"/>
        <v>8495.4240255491532</v>
      </c>
      <c r="D621" s="64"/>
      <c r="E621" s="176">
        <v>8495.4240255511704</v>
      </c>
    </row>
    <row r="622" spans="2:5" x14ac:dyDescent="0.25">
      <c r="B622">
        <v>556</v>
      </c>
      <c r="C622" s="64">
        <f t="shared" si="8"/>
        <v>8580.4577858259345</v>
      </c>
      <c r="D622" s="64"/>
      <c r="E622" s="176">
        <v>8580.4577858279754</v>
      </c>
    </row>
    <row r="623" spans="2:5" x14ac:dyDescent="0.25">
      <c r="B623">
        <v>557</v>
      </c>
      <c r="C623" s="64">
        <f t="shared" si="8"/>
        <v>8666.4127451723816</v>
      </c>
      <c r="D623" s="64"/>
      <c r="E623" s="176">
        <v>8666.4127451744444</v>
      </c>
    </row>
    <row r="624" spans="2:5" x14ac:dyDescent="0.25">
      <c r="B624">
        <v>558</v>
      </c>
      <c r="C624" s="64">
        <f t="shared" si="8"/>
        <v>8753.298883245081</v>
      </c>
      <c r="D624" s="64"/>
      <c r="E624" s="176">
        <v>8753.2988832471692</v>
      </c>
    </row>
    <row r="625" spans="2:5" x14ac:dyDescent="0.25">
      <c r="B625">
        <v>559</v>
      </c>
      <c r="C625" s="64">
        <f t="shared" si="8"/>
        <v>8841.1262878135694</v>
      </c>
      <c r="D625" s="64"/>
      <c r="E625" s="176">
        <v>8841.1262878156795</v>
      </c>
    </row>
    <row r="626" spans="2:5" x14ac:dyDescent="0.25">
      <c r="B626">
        <v>560</v>
      </c>
      <c r="C626" s="64">
        <f t="shared" si="8"/>
        <v>8929.9051559315485</v>
      </c>
      <c r="D626" s="64"/>
      <c r="E626" s="176">
        <v>8929.9051559336804</v>
      </c>
    </row>
    <row r="627" spans="2:5" x14ac:dyDescent="0.25">
      <c r="B627">
        <v>561</v>
      </c>
      <c r="C627" s="64">
        <f t="shared" si="8"/>
        <v>9019.6457951208067</v>
      </c>
      <c r="D627" s="64"/>
      <c r="E627" s="176">
        <v>9019.6457951229622</v>
      </c>
    </row>
    <row r="628" spans="2:5" x14ac:dyDescent="0.25">
      <c r="B628">
        <v>562</v>
      </c>
      <c r="C628" s="64">
        <f t="shared" si="8"/>
        <v>9110.3586245679489</v>
      </c>
      <c r="D628" s="64"/>
      <c r="E628" s="176">
        <v>9110.3586245701263</v>
      </c>
    </row>
    <row r="629" spans="2:5" x14ac:dyDescent="0.25">
      <c r="B629">
        <v>563</v>
      </c>
      <c r="C629" s="64">
        <f t="shared" si="8"/>
        <v>9202.0541763341007</v>
      </c>
      <c r="D629" s="64"/>
      <c r="E629" s="176">
        <v>9202.0541763363035</v>
      </c>
    </row>
    <row r="630" spans="2:5" x14ac:dyDescent="0.25">
      <c r="B630">
        <v>564</v>
      </c>
      <c r="C630" s="64">
        <f t="shared" si="8"/>
        <v>9294.7430965777185</v>
      </c>
      <c r="D630" s="64"/>
      <c r="E630" s="176">
        <v>9294.7430965799467</v>
      </c>
    </row>
    <row r="631" spans="2:5" x14ac:dyDescent="0.25">
      <c r="B631">
        <v>565</v>
      </c>
      <c r="C631" s="64">
        <f t="shared" si="8"/>
        <v>9388.4361467906438</v>
      </c>
      <c r="D631" s="64"/>
      <c r="E631" s="176">
        <v>9388.4361467928957</v>
      </c>
    </row>
    <row r="632" spans="2:5" x14ac:dyDescent="0.25">
      <c r="B632">
        <v>566</v>
      </c>
      <c r="C632" s="64">
        <f t="shared" si="8"/>
        <v>9483.1442050475416</v>
      </c>
      <c r="D632" s="64"/>
      <c r="E632" s="176">
        <v>9483.144205049819</v>
      </c>
    </row>
    <row r="633" spans="2:5" x14ac:dyDescent="0.25">
      <c r="B633">
        <v>567</v>
      </c>
      <c r="C633" s="64">
        <f t="shared" si="8"/>
        <v>9578.8782672688885</v>
      </c>
      <c r="D633" s="64"/>
      <c r="E633" s="176">
        <v>9578.8782672711895</v>
      </c>
    </row>
    <row r="634" spans="2:5" x14ac:dyDescent="0.25">
      <c r="B634">
        <v>568</v>
      </c>
      <c r="C634" s="64">
        <f t="shared" si="8"/>
        <v>9675.6494484976338</v>
      </c>
      <c r="D634" s="64"/>
      <c r="E634" s="176">
        <v>9675.6494484999603</v>
      </c>
    </row>
    <row r="635" spans="2:5" x14ac:dyDescent="0.25">
      <c r="B635">
        <v>569</v>
      </c>
      <c r="C635" s="64">
        <f t="shared" si="8"/>
        <v>9773.4689841896907</v>
      </c>
      <c r="D635" s="64"/>
      <c r="E635" s="176">
        <v>9773.4689841920426</v>
      </c>
    </row>
    <row r="636" spans="2:5" x14ac:dyDescent="0.25">
      <c r="B636">
        <v>570</v>
      </c>
      <c r="C636" s="64">
        <f t="shared" si="8"/>
        <v>9872.3482315184119</v>
      </c>
      <c r="D636" s="64"/>
      <c r="E636" s="176">
        <v>9872.3482315207912</v>
      </c>
    </row>
    <row r="637" spans="2:5" x14ac:dyDescent="0.25">
      <c r="B637">
        <v>571</v>
      </c>
      <c r="C637" s="64">
        <f t="shared" si="8"/>
        <v>9972.2986706931933</v>
      </c>
      <c r="D637" s="64"/>
      <c r="E637" s="176">
        <v>9972.298670695598</v>
      </c>
    </row>
    <row r="638" spans="2:5" x14ac:dyDescent="0.25">
      <c r="B638">
        <v>572</v>
      </c>
      <c r="C638" s="64">
        <f t="shared" si="8"/>
        <v>10073.331906292369</v>
      </c>
      <c r="D638" s="64"/>
      <c r="E638" s="176">
        <v>10073.331906294801</v>
      </c>
    </row>
    <row r="639" spans="2:5" x14ac:dyDescent="0.25">
      <c r="B639">
        <v>573</v>
      </c>
      <c r="C639" s="64">
        <f t="shared" si="8"/>
        <v>10175.459668610536</v>
      </c>
      <c r="D639" s="64"/>
      <c r="E639" s="176">
        <v>10175.459668612993</v>
      </c>
    </row>
    <row r="640" spans="2:5" x14ac:dyDescent="0.25">
      <c r="B640">
        <v>574</v>
      </c>
      <c r="C640" s="64">
        <f t="shared" si="8"/>
        <v>10278.693815020482</v>
      </c>
      <c r="D640" s="64"/>
      <c r="E640" s="176">
        <v>10278.693815022967</v>
      </c>
    </row>
    <row r="641" spans="2:5" x14ac:dyDescent="0.25">
      <c r="B641">
        <v>575</v>
      </c>
      <c r="C641" s="64">
        <f t="shared" si="8"/>
        <v>10383.046331349869</v>
      </c>
      <c r="D641" s="64"/>
      <c r="E641" s="176">
        <v>10383.046331352381</v>
      </c>
    </row>
    <row r="642" spans="2:5" x14ac:dyDescent="0.25">
      <c r="B642">
        <v>576</v>
      </c>
      <c r="C642" s="64">
        <f t="shared" si="8"/>
        <v>10488.529333272825</v>
      </c>
      <c r="D642" s="64"/>
      <c r="E642" s="176">
        <v>10488.529333275366</v>
      </c>
    </row>
    <row r="643" spans="2:5" x14ac:dyDescent="0.25">
      <c r="B643">
        <v>577</v>
      </c>
      <c r="C643" s="64">
        <f t="shared" si="8"/>
        <v>10595.155067716612</v>
      </c>
      <c r="D643" s="64"/>
      <c r="E643" s="176">
        <v>10595.155067719179</v>
      </c>
    </row>
    <row r="644" spans="2:5" x14ac:dyDescent="0.25">
      <c r="B644">
        <v>578</v>
      </c>
      <c r="C644" s="64">
        <f t="shared" ref="C644:C707" si="9">C643*(1+0.13/12)-7</f>
        <v>10702.935914283542</v>
      </c>
      <c r="D644" s="64"/>
      <c r="E644" s="176">
        <v>10702.935914286138</v>
      </c>
    </row>
    <row r="645" spans="2:5" x14ac:dyDescent="0.25">
      <c r="B645">
        <v>579</v>
      </c>
      <c r="C645" s="64">
        <f t="shared" si="9"/>
        <v>10811.88438668828</v>
      </c>
      <c r="D645" s="64"/>
      <c r="E645" s="176">
        <v>10811.884386690903</v>
      </c>
    </row>
    <row r="646" spans="2:5" x14ac:dyDescent="0.25">
      <c r="B646">
        <v>580</v>
      </c>
      <c r="C646" s="64">
        <f t="shared" si="9"/>
        <v>10922.013134210736</v>
      </c>
      <c r="D646" s="64"/>
      <c r="E646" s="176">
        <v>10922.013134213392</v>
      </c>
    </row>
    <row r="647" spans="2:5" x14ac:dyDescent="0.25">
      <c r="B647">
        <v>581</v>
      </c>
      <c r="C647" s="64">
        <f t="shared" si="9"/>
        <v>11033.334943164686</v>
      </c>
      <c r="D647" s="64"/>
      <c r="E647" s="176">
        <v>11033.334943167367</v>
      </c>
    </row>
    <row r="648" spans="2:5" x14ac:dyDescent="0.25">
      <c r="B648">
        <v>582</v>
      </c>
      <c r="C648" s="64">
        <f t="shared" si="9"/>
        <v>11145.862738382302</v>
      </c>
      <c r="D648" s="64"/>
      <c r="E648" s="176">
        <v>11145.862738385011</v>
      </c>
    </row>
    <row r="649" spans="2:5" x14ac:dyDescent="0.25">
      <c r="B649">
        <v>583</v>
      </c>
      <c r="C649" s="64">
        <f t="shared" si="9"/>
        <v>11259.609584714777</v>
      </c>
      <c r="D649" s="64"/>
      <c r="E649" s="176">
        <v>11259.609584717515</v>
      </c>
    </row>
    <row r="650" spans="2:5" x14ac:dyDescent="0.25">
      <c r="B650">
        <v>584</v>
      </c>
      <c r="C650" s="64">
        <f t="shared" si="9"/>
        <v>11374.588688549185</v>
      </c>
      <c r="D650" s="64"/>
      <c r="E650" s="176">
        <v>11374.588688551954</v>
      </c>
    </row>
    <row r="651" spans="2:5" x14ac:dyDescent="0.25">
      <c r="B651">
        <v>585</v>
      </c>
      <c r="C651" s="64">
        <f t="shared" si="9"/>
        <v>11490.813399341801</v>
      </c>
      <c r="D651" s="64"/>
      <c r="E651" s="176">
        <v>11490.813399344601</v>
      </c>
    </row>
    <row r="652" spans="2:5" x14ac:dyDescent="0.25">
      <c r="B652">
        <v>586</v>
      </c>
      <c r="C652" s="64">
        <f t="shared" si="9"/>
        <v>11608.297211168003</v>
      </c>
      <c r="D652" s="64"/>
      <c r="E652" s="176">
        <v>11608.297211170835</v>
      </c>
    </row>
    <row r="653" spans="2:5" x14ac:dyDescent="0.25">
      <c r="B653">
        <v>587</v>
      </c>
      <c r="C653" s="64">
        <f t="shared" si="9"/>
        <v>11727.053764288989</v>
      </c>
      <c r="D653" s="64"/>
      <c r="E653" s="176">
        <v>11727.053764291852</v>
      </c>
    </row>
    <row r="654" spans="2:5" x14ac:dyDescent="0.25">
      <c r="B654">
        <v>588</v>
      </c>
      <c r="C654" s="64">
        <f t="shared" si="9"/>
        <v>11847.096846735452</v>
      </c>
      <c r="D654" s="64"/>
      <c r="E654" s="176">
        <v>11847.096846738346</v>
      </c>
    </row>
    <row r="655" spans="2:5" x14ac:dyDescent="0.25">
      <c r="B655">
        <v>589</v>
      </c>
      <c r="C655" s="64">
        <f t="shared" si="9"/>
        <v>11968.440395908419</v>
      </c>
      <c r="D655" s="64"/>
      <c r="E655" s="176">
        <v>11968.440395911342</v>
      </c>
    </row>
    <row r="656" spans="2:5" x14ac:dyDescent="0.25">
      <c r="B656">
        <v>590</v>
      </c>
      <c r="C656" s="64">
        <f t="shared" si="9"/>
        <v>12091.098500197426</v>
      </c>
      <c r="D656" s="64"/>
      <c r="E656" s="176">
        <v>12091.098500200384</v>
      </c>
    </row>
    <row r="657" spans="2:5" x14ac:dyDescent="0.25">
      <c r="B657">
        <v>591</v>
      </c>
      <c r="C657" s="64">
        <f t="shared" si="9"/>
        <v>12215.08540061623</v>
      </c>
      <c r="D657" s="64"/>
      <c r="E657" s="176">
        <v>12215.085400619218</v>
      </c>
    </row>
    <row r="658" spans="2:5" x14ac:dyDescent="0.25">
      <c r="B658">
        <v>592</v>
      </c>
      <c r="C658" s="64">
        <f t="shared" si="9"/>
        <v>12340.415492456237</v>
      </c>
      <c r="D658" s="64"/>
      <c r="E658" s="176">
        <v>12340.41549245926</v>
      </c>
    </row>
    <row r="659" spans="2:5" x14ac:dyDescent="0.25">
      <c r="B659">
        <v>593</v>
      </c>
      <c r="C659" s="64">
        <f t="shared" si="9"/>
        <v>12467.103326957846</v>
      </c>
      <c r="D659" s="64"/>
      <c r="E659" s="176">
        <v>12467.103326960902</v>
      </c>
    </row>
    <row r="660" spans="2:5" x14ac:dyDescent="0.25">
      <c r="B660">
        <v>594</v>
      </c>
      <c r="C660" s="64">
        <f t="shared" si="9"/>
        <v>12595.163612999888</v>
      </c>
      <c r="D660" s="64"/>
      <c r="E660" s="176">
        <v>12595.163613002975</v>
      </c>
    </row>
    <row r="661" spans="2:5" x14ac:dyDescent="0.25">
      <c r="B661">
        <v>595</v>
      </c>
      <c r="C661" s="64">
        <f t="shared" si="9"/>
        <v>12724.611218807386</v>
      </c>
      <c r="D661" s="64"/>
      <c r="E661" s="176">
        <v>12724.611218810509</v>
      </c>
    </row>
    <row r="662" spans="2:5" x14ac:dyDescent="0.25">
      <c r="B662">
        <v>596</v>
      </c>
      <c r="C662" s="64">
        <f t="shared" si="9"/>
        <v>12855.461173677799</v>
      </c>
      <c r="D662" s="64"/>
      <c r="E662" s="176">
        <v>12855.461173680953</v>
      </c>
    </row>
    <row r="663" spans="2:5" x14ac:dyDescent="0.25">
      <c r="B663">
        <v>597</v>
      </c>
      <c r="C663" s="64">
        <f t="shared" si="9"/>
        <v>12987.728669725973</v>
      </c>
      <c r="D663" s="64"/>
      <c r="E663" s="176">
        <v>12987.728669729162</v>
      </c>
    </row>
    <row r="664" spans="2:5" x14ac:dyDescent="0.25">
      <c r="B664">
        <v>598</v>
      </c>
      <c r="C664" s="64">
        <f t="shared" si="9"/>
        <v>13121.429063648004</v>
      </c>
      <c r="D664" s="64"/>
      <c r="E664" s="176">
        <v>13121.429063651231</v>
      </c>
    </row>
    <row r="665" spans="2:5" x14ac:dyDescent="0.25">
      <c r="B665">
        <v>599</v>
      </c>
      <c r="C665" s="64">
        <f t="shared" si="9"/>
        <v>13256.577878504189</v>
      </c>
      <c r="D665" s="64"/>
      <c r="E665" s="176">
        <v>13256.577878507451</v>
      </c>
    </row>
    <row r="666" spans="2:5" x14ac:dyDescent="0.25">
      <c r="B666">
        <v>600</v>
      </c>
      <c r="C666" s="64">
        <f t="shared" si="9"/>
        <v>13393.190805521317</v>
      </c>
      <c r="D666" s="64"/>
      <c r="E666" s="176">
        <v>13393.190805524613</v>
      </c>
    </row>
    <row r="667" spans="2:5" x14ac:dyDescent="0.25">
      <c r="B667">
        <v>601</v>
      </c>
      <c r="C667" s="64">
        <f t="shared" si="9"/>
        <v>13531.283705914464</v>
      </c>
      <c r="D667" s="64"/>
      <c r="E667" s="176">
        <v>13531.2837059178</v>
      </c>
    </row>
    <row r="668" spans="2:5" x14ac:dyDescent="0.25">
      <c r="B668">
        <v>602</v>
      </c>
      <c r="C668" s="64">
        <f t="shared" si="9"/>
        <v>13670.872612728535</v>
      </c>
      <c r="D668" s="64"/>
      <c r="E668" s="176">
        <v>13670.872612731906</v>
      </c>
    </row>
    <row r="669" spans="2:5" x14ac:dyDescent="0.25">
      <c r="B669">
        <v>603</v>
      </c>
      <c r="C669" s="64">
        <f t="shared" si="9"/>
        <v>13811.97373269976</v>
      </c>
      <c r="D669" s="64"/>
      <c r="E669" s="176">
        <v>13811.973732703167</v>
      </c>
    </row>
    <row r="670" spans="2:5" x14ac:dyDescent="0.25">
      <c r="B670">
        <v>604</v>
      </c>
      <c r="C670" s="64">
        <f t="shared" si="9"/>
        <v>13954.603448137339</v>
      </c>
      <c r="D670" s="64"/>
      <c r="E670" s="176">
        <v>13954.603448140788</v>
      </c>
    </row>
    <row r="671" spans="2:5" x14ac:dyDescent="0.25">
      <c r="B671">
        <v>605</v>
      </c>
      <c r="C671" s="64">
        <f t="shared" si="9"/>
        <v>14098.778318825493</v>
      </c>
      <c r="D671" s="64"/>
      <c r="E671" s="176">
        <v>14098.778318828976</v>
      </c>
    </row>
    <row r="672" spans="2:5" x14ac:dyDescent="0.25">
      <c r="B672">
        <v>606</v>
      </c>
      <c r="C672" s="64">
        <f t="shared" si="9"/>
        <v>14244.5150839461</v>
      </c>
      <c r="D672" s="64"/>
      <c r="E672" s="176">
        <v>14244.515083949622</v>
      </c>
    </row>
    <row r="673" spans="2:5" x14ac:dyDescent="0.25">
      <c r="B673">
        <v>607</v>
      </c>
      <c r="C673" s="64">
        <f t="shared" si="9"/>
        <v>14391.830664022182</v>
      </c>
      <c r="D673" s="64"/>
      <c r="E673" s="176">
        <v>14391.830664025743</v>
      </c>
    </row>
    <row r="674" spans="2:5" x14ac:dyDescent="0.25">
      <c r="B674">
        <v>608</v>
      </c>
      <c r="C674" s="64">
        <f t="shared" si="9"/>
        <v>14540.742162882421</v>
      </c>
      <c r="D674" s="64"/>
      <c r="E674" s="176">
        <v>14540.742162886021</v>
      </c>
    </row>
    <row r="675" spans="2:5" x14ac:dyDescent="0.25">
      <c r="B675">
        <v>609</v>
      </c>
      <c r="C675" s="64">
        <f t="shared" si="9"/>
        <v>14691.266869646979</v>
      </c>
      <c r="D675" s="64"/>
      <c r="E675" s="176">
        <v>14691.266869650617</v>
      </c>
    </row>
    <row r="676" spans="2:5" x14ac:dyDescent="0.25">
      <c r="B676">
        <v>610</v>
      </c>
      <c r="C676" s="64">
        <f t="shared" si="9"/>
        <v>14843.42226073482</v>
      </c>
      <c r="D676" s="64"/>
      <c r="E676" s="176">
        <v>14843.422260738498</v>
      </c>
    </row>
    <row r="677" spans="2:5" x14ac:dyDescent="0.25">
      <c r="B677">
        <v>611</v>
      </c>
      <c r="C677" s="64">
        <f t="shared" si="9"/>
        <v>14997.226001892779</v>
      </c>
      <c r="D677" s="64"/>
      <c r="E677" s="176">
        <v>14997.226001896499</v>
      </c>
    </row>
    <row r="678" spans="2:5" x14ac:dyDescent="0.25">
      <c r="B678">
        <v>612</v>
      </c>
      <c r="C678" s="64">
        <f t="shared" si="9"/>
        <v>15152.695950246616</v>
      </c>
      <c r="D678" s="64"/>
      <c r="E678" s="176">
        <v>15152.695950250378</v>
      </c>
    </row>
    <row r="679" spans="2:5" x14ac:dyDescent="0.25">
      <c r="B679">
        <v>613</v>
      </c>
      <c r="C679" s="64">
        <f t="shared" si="9"/>
        <v>15309.850156374287</v>
      </c>
      <c r="D679" s="64"/>
      <c r="E679" s="176">
        <v>15309.850156378086</v>
      </c>
    </row>
    <row r="680" spans="2:5" x14ac:dyDescent="0.25">
      <c r="B680">
        <v>614</v>
      </c>
      <c r="C680" s="64">
        <f t="shared" si="9"/>
        <v>15468.706866401673</v>
      </c>
      <c r="D680" s="64"/>
      <c r="E680" s="176">
        <v>15468.706866405519</v>
      </c>
    </row>
    <row r="681" spans="2:5" x14ac:dyDescent="0.25">
      <c r="B681">
        <v>615</v>
      </c>
      <c r="C681" s="64">
        <f t="shared" si="9"/>
        <v>15629.284524121023</v>
      </c>
      <c r="D681" s="64"/>
      <c r="E681" s="176">
        <v>15629.284524124911</v>
      </c>
    </row>
    <row r="682" spans="2:5" x14ac:dyDescent="0.25">
      <c r="B682">
        <v>616</v>
      </c>
      <c r="C682" s="64">
        <f t="shared" si="9"/>
        <v>15791.601773132334</v>
      </c>
      <c r="D682" s="64"/>
      <c r="E682" s="176">
        <v>15791.601773136261</v>
      </c>
    </row>
    <row r="683" spans="2:5" x14ac:dyDescent="0.25">
      <c r="B683">
        <v>617</v>
      </c>
      <c r="C683" s="64">
        <f t="shared" si="9"/>
        <v>15955.677459007933</v>
      </c>
      <c r="D683" s="64"/>
      <c r="E683" s="176">
        <v>15955.677459011902</v>
      </c>
    </row>
    <row r="684" spans="2:5" x14ac:dyDescent="0.25">
      <c r="B684">
        <v>618</v>
      </c>
      <c r="C684" s="64">
        <f t="shared" si="9"/>
        <v>16121.530631480518</v>
      </c>
      <c r="D684" s="64"/>
      <c r="E684" s="176">
        <v>16121.530631484533</v>
      </c>
    </row>
    <row r="685" spans="2:5" x14ac:dyDescent="0.25">
      <c r="B685">
        <v>619</v>
      </c>
      <c r="C685" s="64">
        <f t="shared" si="9"/>
        <v>16289.180546654889</v>
      </c>
      <c r="D685" s="64"/>
      <c r="E685" s="176">
        <v>16289.180546658945</v>
      </c>
    </row>
    <row r="686" spans="2:5" x14ac:dyDescent="0.25">
      <c r="B686">
        <v>620</v>
      </c>
      <c r="C686" s="64">
        <f t="shared" si="9"/>
        <v>16458.646669243648</v>
      </c>
      <c r="D686" s="64"/>
      <c r="E686" s="176">
        <v>16458.646669247752</v>
      </c>
    </row>
    <row r="687" spans="2:5" x14ac:dyDescent="0.25">
      <c r="B687">
        <v>621</v>
      </c>
      <c r="C687" s="64">
        <f t="shared" si="9"/>
        <v>16629.948674827119</v>
      </c>
      <c r="D687" s="64"/>
      <c r="E687" s="176">
        <v>16629.948674831267</v>
      </c>
    </row>
    <row r="688" spans="2:5" x14ac:dyDescent="0.25">
      <c r="B688">
        <v>622</v>
      </c>
      <c r="C688" s="64">
        <f t="shared" si="9"/>
        <v>16803.106452137745</v>
      </c>
      <c r="D688" s="64"/>
      <c r="E688" s="176">
        <v>16803.106452141939</v>
      </c>
    </row>
    <row r="689" spans="2:5" x14ac:dyDescent="0.25">
      <c r="B689">
        <v>623</v>
      </c>
      <c r="C689" s="64">
        <f t="shared" si="9"/>
        <v>16978.140105369235</v>
      </c>
      <c r="D689" s="64"/>
      <c r="E689" s="176">
        <v>16978.140105373477</v>
      </c>
    </row>
    <row r="690" spans="2:5" x14ac:dyDescent="0.25">
      <c r="B690">
        <v>624</v>
      </c>
      <c r="C690" s="64">
        <f t="shared" si="9"/>
        <v>17155.069956510735</v>
      </c>
      <c r="D690" s="64"/>
      <c r="E690" s="176">
        <v>17155.069956515021</v>
      </c>
    </row>
    <row r="691" spans="2:5" x14ac:dyDescent="0.25">
      <c r="B691">
        <v>625</v>
      </c>
      <c r="C691" s="64">
        <f t="shared" si="9"/>
        <v>17333.916547706267</v>
      </c>
      <c r="D691" s="64"/>
      <c r="E691" s="176">
        <v>17333.9165477106</v>
      </c>
    </row>
    <row r="692" spans="2:5" x14ac:dyDescent="0.25">
      <c r="B692">
        <v>626</v>
      </c>
      <c r="C692" s="64">
        <f t="shared" si="9"/>
        <v>17514.70064363975</v>
      </c>
      <c r="D692" s="64"/>
      <c r="E692" s="176">
        <v>17514.700643644126</v>
      </c>
    </row>
    <row r="693" spans="2:5" x14ac:dyDescent="0.25">
      <c r="B693">
        <v>627</v>
      </c>
      <c r="C693" s="64">
        <f t="shared" si="9"/>
        <v>17697.443233945847</v>
      </c>
      <c r="D693" s="64"/>
      <c r="E693" s="176">
        <v>17697.443233950275</v>
      </c>
    </row>
    <row r="694" spans="2:5" x14ac:dyDescent="0.25">
      <c r="B694">
        <v>628</v>
      </c>
      <c r="C694" s="64">
        <f t="shared" si="9"/>
        <v>17882.165535646927</v>
      </c>
      <c r="D694" s="64"/>
      <c r="E694" s="176">
        <v>17882.165535651402</v>
      </c>
    </row>
    <row r="695" spans="2:5" x14ac:dyDescent="0.25">
      <c r="B695">
        <v>629</v>
      </c>
      <c r="C695" s="64">
        <f t="shared" si="9"/>
        <v>18068.888995616435</v>
      </c>
      <c r="D695" s="64"/>
      <c r="E695" s="176">
        <v>18068.888995620957</v>
      </c>
    </row>
    <row r="696" spans="2:5" x14ac:dyDescent="0.25">
      <c r="B696">
        <v>630</v>
      </c>
      <c r="C696" s="64">
        <f t="shared" si="9"/>
        <v>18257.635293068946</v>
      </c>
      <c r="D696" s="64"/>
      <c r="E696" s="176">
        <v>18257.635293073519</v>
      </c>
    </row>
    <row r="697" spans="2:5" x14ac:dyDescent="0.25">
      <c r="B697">
        <v>631</v>
      </c>
      <c r="C697" s="64">
        <f t="shared" si="9"/>
        <v>18448.426342077193</v>
      </c>
      <c r="D697" s="64"/>
      <c r="E697" s="176">
        <v>18448.42634208181</v>
      </c>
    </row>
    <row r="698" spans="2:5" x14ac:dyDescent="0.25">
      <c r="B698">
        <v>632</v>
      </c>
      <c r="C698" s="64">
        <f t="shared" si="9"/>
        <v>18641.284294116362</v>
      </c>
      <c r="D698" s="64"/>
      <c r="E698" s="176">
        <v>18641.284294121033</v>
      </c>
    </row>
    <row r="699" spans="2:5" x14ac:dyDescent="0.25">
      <c r="B699">
        <v>633</v>
      </c>
      <c r="C699" s="64">
        <f t="shared" si="9"/>
        <v>18836.231540635956</v>
      </c>
      <c r="D699" s="64"/>
      <c r="E699" s="176">
        <v>18836.231540640674</v>
      </c>
    </row>
    <row r="700" spans="2:5" x14ac:dyDescent="0.25">
      <c r="B700">
        <v>634</v>
      </c>
      <c r="C700" s="64">
        <f t="shared" si="9"/>
        <v>19033.29071565951</v>
      </c>
      <c r="D700" s="64"/>
      <c r="E700" s="176">
        <v>19033.290715664283</v>
      </c>
    </row>
    <row r="701" spans="2:5" x14ac:dyDescent="0.25">
      <c r="B701">
        <v>635</v>
      </c>
      <c r="C701" s="64">
        <f t="shared" si="9"/>
        <v>19232.484698412485</v>
      </c>
      <c r="D701" s="64"/>
      <c r="E701" s="176">
        <v>19232.484698417305</v>
      </c>
    </row>
    <row r="702" spans="2:5" x14ac:dyDescent="0.25">
      <c r="B702">
        <v>636</v>
      </c>
      <c r="C702" s="64">
        <f t="shared" si="9"/>
        <v>19433.83661597862</v>
      </c>
      <c r="D702" s="64"/>
      <c r="E702" s="176">
        <v>19433.836615983499</v>
      </c>
    </row>
    <row r="703" spans="2:5" x14ac:dyDescent="0.25">
      <c r="B703">
        <v>637</v>
      </c>
      <c r="C703" s="64">
        <f t="shared" si="9"/>
        <v>19637.369845985053</v>
      </c>
      <c r="D703" s="64"/>
      <c r="E703" s="176">
        <v>19637.369845989979</v>
      </c>
    </row>
    <row r="704" spans="2:5" x14ac:dyDescent="0.25">
      <c r="B704">
        <v>638</v>
      </c>
      <c r="C704" s="64">
        <f t="shared" si="9"/>
        <v>19843.108019316554</v>
      </c>
      <c r="D704" s="64"/>
      <c r="E704" s="176">
        <v>19843.108019321542</v>
      </c>
    </row>
    <row r="705" spans="2:5" x14ac:dyDescent="0.25">
      <c r="B705">
        <v>639</v>
      </c>
      <c r="C705" s="64">
        <f t="shared" si="9"/>
        <v>20051.07502285915</v>
      </c>
      <c r="D705" s="64"/>
      <c r="E705" s="176">
        <v>20051.075022864192</v>
      </c>
    </row>
    <row r="706" spans="2:5" x14ac:dyDescent="0.25">
      <c r="B706">
        <v>640</v>
      </c>
      <c r="C706" s="64">
        <f t="shared" si="9"/>
        <v>20261.295002273455</v>
      </c>
      <c r="D706" s="64"/>
      <c r="E706" s="176">
        <v>20261.295002278552</v>
      </c>
    </row>
    <row r="707" spans="2:5" x14ac:dyDescent="0.25">
      <c r="B707">
        <v>641</v>
      </c>
      <c r="C707" s="64">
        <f t="shared" si="9"/>
        <v>20473.792364798082</v>
      </c>
      <c r="D707" s="64"/>
      <c r="E707" s="176">
        <v>20473.79236480323</v>
      </c>
    </row>
    <row r="708" spans="2:5" x14ac:dyDescent="0.25">
      <c r="B708">
        <v>642</v>
      </c>
      <c r="C708" s="64">
        <f t="shared" ref="C708:C771" si="10">C707*(1+0.13/12)-7</f>
        <v>20688.591782083393</v>
      </c>
      <c r="D708" s="64"/>
      <c r="E708" s="176">
        <v>20688.591782088599</v>
      </c>
    </row>
    <row r="709" spans="2:5" x14ac:dyDescent="0.25">
      <c r="B709">
        <v>643</v>
      </c>
      <c r="C709" s="64">
        <f t="shared" si="10"/>
        <v>20905.71819305596</v>
      </c>
      <c r="D709" s="64"/>
      <c r="E709" s="176">
        <v>20905.718193061224</v>
      </c>
    </row>
    <row r="710" spans="2:5" x14ac:dyDescent="0.25">
      <c r="B710">
        <v>644</v>
      </c>
      <c r="C710" s="64">
        <f t="shared" si="10"/>
        <v>21125.196806814063</v>
      </c>
      <c r="D710" s="64"/>
      <c r="E710" s="176">
        <v>21125.196806819389</v>
      </c>
    </row>
    <row r="711" spans="2:5" x14ac:dyDescent="0.25">
      <c r="B711">
        <v>645</v>
      </c>
      <c r="C711" s="64">
        <f t="shared" si="10"/>
        <v>21347.053105554547</v>
      </c>
      <c r="D711" s="64"/>
      <c r="E711" s="176">
        <v>21347.053105559931</v>
      </c>
    </row>
    <row r="712" spans="2:5" x14ac:dyDescent="0.25">
      <c r="B712">
        <v>646</v>
      </c>
      <c r="C712" s="64">
        <f t="shared" si="10"/>
        <v>21571.312847531386</v>
      </c>
      <c r="D712" s="64"/>
      <c r="E712" s="176">
        <v>21571.312847536832</v>
      </c>
    </row>
    <row r="713" spans="2:5" x14ac:dyDescent="0.25">
      <c r="B713">
        <v>647</v>
      </c>
      <c r="C713" s="64">
        <f t="shared" si="10"/>
        <v>21798.002070046306</v>
      </c>
      <c r="D713" s="64"/>
      <c r="E713" s="176">
        <v>21798.002070051807</v>
      </c>
    </row>
    <row r="714" spans="2:5" x14ac:dyDescent="0.25">
      <c r="B714">
        <v>648</v>
      </c>
      <c r="C714" s="64">
        <f t="shared" si="10"/>
        <v>22027.147092471805</v>
      </c>
      <c r="D714" s="64"/>
      <c r="E714" s="176">
        <v>22027.147092477371</v>
      </c>
    </row>
    <row r="715" spans="2:5" x14ac:dyDescent="0.25">
      <c r="B715">
        <v>649</v>
      </c>
      <c r="C715" s="64">
        <f t="shared" si="10"/>
        <v>22258.774519306913</v>
      </c>
      <c r="D715" s="64"/>
      <c r="E715" s="176">
        <v>22258.774519312537</v>
      </c>
    </row>
    <row r="716" spans="2:5" x14ac:dyDescent="0.25">
      <c r="B716">
        <v>650</v>
      </c>
      <c r="C716" s="64">
        <f t="shared" si="10"/>
        <v>22492.91124326607</v>
      </c>
      <c r="D716" s="64"/>
      <c r="E716" s="176">
        <v>22492.911243271759</v>
      </c>
    </row>
    <row r="717" spans="2:5" x14ac:dyDescent="0.25">
      <c r="B717">
        <v>651</v>
      </c>
      <c r="C717" s="64">
        <f t="shared" si="10"/>
        <v>22729.584448401449</v>
      </c>
      <c r="D717" s="64"/>
      <c r="E717" s="176">
        <v>22729.5844484072</v>
      </c>
    </row>
    <row r="718" spans="2:5" x14ac:dyDescent="0.25">
      <c r="B718">
        <v>652</v>
      </c>
      <c r="C718" s="64">
        <f t="shared" si="10"/>
        <v>22968.82161325913</v>
      </c>
      <c r="D718" s="64"/>
      <c r="E718" s="176">
        <v>22968.821613264943</v>
      </c>
    </row>
    <row r="719" spans="2:5" x14ac:dyDescent="0.25">
      <c r="B719">
        <v>653</v>
      </c>
      <c r="C719" s="64">
        <f t="shared" si="10"/>
        <v>23210.650514069435</v>
      </c>
      <c r="D719" s="64"/>
      <c r="E719" s="176">
        <v>23210.650514075314</v>
      </c>
    </row>
    <row r="720" spans="2:5" x14ac:dyDescent="0.25">
      <c r="B720">
        <v>654</v>
      </c>
      <c r="C720" s="64">
        <f t="shared" si="10"/>
        <v>23455.099227971852</v>
      </c>
      <c r="D720" s="64"/>
      <c r="E720" s="176">
        <v>23455.099227977793</v>
      </c>
    </row>
    <row r="721" spans="2:5" x14ac:dyDescent="0.25">
      <c r="B721">
        <v>655</v>
      </c>
      <c r="C721" s="64">
        <f t="shared" si="10"/>
        <v>23702.196136274877</v>
      </c>
      <c r="D721" s="64"/>
      <c r="E721" s="176">
        <v>23702.196136280891</v>
      </c>
    </row>
    <row r="722" spans="2:5" x14ac:dyDescent="0.25">
      <c r="B722">
        <v>656</v>
      </c>
      <c r="C722" s="64">
        <f t="shared" si="10"/>
        <v>23951.969927751186</v>
      </c>
      <c r="D722" s="64"/>
      <c r="E722" s="176">
        <v>23951.969927757262</v>
      </c>
    </row>
    <row r="723" spans="2:5" x14ac:dyDescent="0.25">
      <c r="B723">
        <v>657</v>
      </c>
      <c r="C723" s="64">
        <f t="shared" si="10"/>
        <v>24204.449601968488</v>
      </c>
      <c r="D723" s="64"/>
      <c r="E723" s="176">
        <v>24204.449601974629</v>
      </c>
    </row>
    <row r="724" spans="2:5" x14ac:dyDescent="0.25">
      <c r="B724">
        <v>658</v>
      </c>
      <c r="C724" s="64">
        <f t="shared" si="10"/>
        <v>24459.664472656477</v>
      </c>
      <c r="D724" s="64"/>
      <c r="E724" s="176">
        <v>24459.664472662684</v>
      </c>
    </row>
    <row r="725" spans="2:5" x14ac:dyDescent="0.25">
      <c r="B725">
        <v>659</v>
      </c>
      <c r="C725" s="64">
        <f t="shared" si="10"/>
        <v>24717.644171110253</v>
      </c>
      <c r="D725" s="64"/>
      <c r="E725" s="176">
        <v>24717.644171116528</v>
      </c>
    </row>
    <row r="726" spans="2:5" x14ac:dyDescent="0.25">
      <c r="B726">
        <v>660</v>
      </c>
      <c r="C726" s="64">
        <f t="shared" si="10"/>
        <v>24978.41864963061</v>
      </c>
      <c r="D726" s="64"/>
      <c r="E726" s="176">
        <v>24978.418649636962</v>
      </c>
    </row>
    <row r="727" spans="2:5" x14ac:dyDescent="0.25">
      <c r="B727">
        <v>661</v>
      </c>
      <c r="C727" s="64">
        <f t="shared" si="10"/>
        <v>25242.018185001605</v>
      </c>
      <c r="D727" s="64"/>
      <c r="E727" s="176">
        <v>25242.018185008026</v>
      </c>
    </row>
    <row r="728" spans="2:5" x14ac:dyDescent="0.25">
      <c r="B728">
        <v>662</v>
      </c>
      <c r="C728" s="64">
        <f t="shared" si="10"/>
        <v>25508.473382005788</v>
      </c>
      <c r="D728" s="64"/>
      <c r="E728" s="176">
        <v>25508.473382012278</v>
      </c>
    </row>
    <row r="729" spans="2:5" x14ac:dyDescent="0.25">
      <c r="B729">
        <v>663</v>
      </c>
      <c r="C729" s="64">
        <f t="shared" si="10"/>
        <v>25777.815176977514</v>
      </c>
      <c r="D729" s="64"/>
      <c r="E729" s="176">
        <v>25777.81517698407</v>
      </c>
    </row>
    <row r="730" spans="2:5" x14ac:dyDescent="0.25">
      <c r="B730">
        <v>664</v>
      </c>
      <c r="C730" s="64">
        <f t="shared" si="10"/>
        <v>26050.074841394769</v>
      </c>
      <c r="D730" s="64"/>
      <c r="E730" s="176">
        <v>26050.074841401401</v>
      </c>
    </row>
    <row r="731" spans="2:5" x14ac:dyDescent="0.25">
      <c r="B731">
        <v>665</v>
      </c>
      <c r="C731" s="64">
        <f t="shared" si="10"/>
        <v>26325.283985509875</v>
      </c>
      <c r="D731" s="64"/>
      <c r="E731" s="176">
        <v>26325.28398551658</v>
      </c>
    </row>
    <row r="732" spans="2:5" x14ac:dyDescent="0.25">
      <c r="B732">
        <v>666</v>
      </c>
      <c r="C732" s="64">
        <f t="shared" si="10"/>
        <v>26603.474562019564</v>
      </c>
      <c r="D732" s="64"/>
      <c r="E732" s="176">
        <v>26603.474562026338</v>
      </c>
    </row>
    <row r="733" spans="2:5" x14ac:dyDescent="0.25">
      <c r="B733">
        <v>667</v>
      </c>
      <c r="C733" s="64">
        <f t="shared" si="10"/>
        <v>26884.678869774772</v>
      </c>
      <c r="D733" s="64"/>
      <c r="E733" s="176">
        <v>26884.67886978163</v>
      </c>
    </row>
    <row r="734" spans="2:5" x14ac:dyDescent="0.25">
      <c r="B734">
        <v>668</v>
      </c>
      <c r="C734" s="64">
        <f t="shared" si="10"/>
        <v>27168.929557530664</v>
      </c>
      <c r="D734" s="64"/>
      <c r="E734" s="176">
        <v>27168.929557537598</v>
      </c>
    </row>
    <row r="735" spans="2:5" x14ac:dyDescent="0.25">
      <c r="B735">
        <v>669</v>
      </c>
      <c r="C735" s="64">
        <f t="shared" si="10"/>
        <v>27456.259627737243</v>
      </c>
      <c r="D735" s="64"/>
      <c r="E735" s="176">
        <v>27456.259627744246</v>
      </c>
    </row>
    <row r="736" spans="2:5" x14ac:dyDescent="0.25">
      <c r="B736">
        <v>670</v>
      </c>
      <c r="C736" s="64">
        <f t="shared" si="10"/>
        <v>27746.70244037106</v>
      </c>
      <c r="D736" s="64"/>
      <c r="E736" s="176">
        <v>27746.702440378151</v>
      </c>
    </row>
    <row r="737" spans="2:5" x14ac:dyDescent="0.25">
      <c r="B737">
        <v>671</v>
      </c>
      <c r="C737" s="64">
        <f t="shared" si="10"/>
        <v>28040.29171680841</v>
      </c>
      <c r="D737" s="64"/>
      <c r="E737" s="176">
        <v>28040.291716815573</v>
      </c>
    </row>
    <row r="738" spans="2:5" x14ac:dyDescent="0.25">
      <c r="B738">
        <v>672</v>
      </c>
      <c r="C738" s="64">
        <f t="shared" si="10"/>
        <v>28337.061543740499</v>
      </c>
      <c r="D738" s="64"/>
      <c r="E738" s="176">
        <v>28337.061543747739</v>
      </c>
    </row>
    <row r="739" spans="2:5" x14ac:dyDescent="0.25">
      <c r="B739">
        <v>673</v>
      </c>
      <c r="C739" s="64">
        <f t="shared" si="10"/>
        <v>28637.046377131021</v>
      </c>
      <c r="D739" s="64"/>
      <c r="E739" s="176">
        <v>28637.046377138344</v>
      </c>
    </row>
    <row r="740" spans="2:5" x14ac:dyDescent="0.25">
      <c r="B740">
        <v>674</v>
      </c>
      <c r="C740" s="64">
        <f t="shared" si="10"/>
        <v>28940.281046216605</v>
      </c>
      <c r="D740" s="64"/>
      <c r="E740" s="176">
        <v>28940.281046224001</v>
      </c>
    </row>
    <row r="741" spans="2:5" x14ac:dyDescent="0.25">
      <c r="B741">
        <v>675</v>
      </c>
      <c r="C741" s="64">
        <f t="shared" si="10"/>
        <v>29246.800757550616</v>
      </c>
      <c r="D741" s="64"/>
      <c r="E741" s="176">
        <v>29246.800757558096</v>
      </c>
    </row>
    <row r="742" spans="2:5" x14ac:dyDescent="0.25">
      <c r="B742">
        <v>676</v>
      </c>
      <c r="C742" s="64">
        <f t="shared" si="10"/>
        <v>29556.641099090746</v>
      </c>
      <c r="D742" s="64"/>
      <c r="E742" s="176">
        <v>29556.641099098306</v>
      </c>
    </row>
    <row r="743" spans="2:5" x14ac:dyDescent="0.25">
      <c r="B743">
        <v>677</v>
      </c>
      <c r="C743" s="64">
        <f t="shared" si="10"/>
        <v>29869.838044330892</v>
      </c>
      <c r="D743" s="64"/>
      <c r="E743" s="176">
        <v>29869.838044338536</v>
      </c>
    </row>
    <row r="744" spans="2:5" x14ac:dyDescent="0.25">
      <c r="B744">
        <v>678</v>
      </c>
      <c r="C744" s="64">
        <f t="shared" si="10"/>
        <v>30186.427956477808</v>
      </c>
      <c r="D744" s="64"/>
      <c r="E744" s="176">
        <v>30186.427956485539</v>
      </c>
    </row>
    <row r="745" spans="2:5" x14ac:dyDescent="0.25">
      <c r="B745">
        <v>679</v>
      </c>
      <c r="C745" s="64">
        <f t="shared" si="10"/>
        <v>30506.447592672983</v>
      </c>
      <c r="D745" s="64"/>
      <c r="E745" s="176">
        <v>30506.447592680794</v>
      </c>
    </row>
    <row r="746" spans="2:5" x14ac:dyDescent="0.25">
      <c r="B746">
        <v>680</v>
      </c>
      <c r="C746" s="64">
        <f t="shared" si="10"/>
        <v>30829.93410826027</v>
      </c>
      <c r="D746" s="64"/>
      <c r="E746" s="176">
        <v>30829.934108268171</v>
      </c>
    </row>
    <row r="747" spans="2:5" x14ac:dyDescent="0.25">
      <c r="B747">
        <v>681</v>
      </c>
      <c r="C747" s="64">
        <f t="shared" si="10"/>
        <v>31156.925061099751</v>
      </c>
      <c r="D747" s="64"/>
      <c r="E747" s="176">
        <v>31156.925061107737</v>
      </c>
    </row>
    <row r="748" spans="2:5" x14ac:dyDescent="0.25">
      <c r="B748">
        <v>682</v>
      </c>
      <c r="C748" s="64">
        <f t="shared" si="10"/>
        <v>31487.458415928329</v>
      </c>
      <c r="D748" s="64"/>
      <c r="E748" s="176">
        <v>31487.458415936406</v>
      </c>
    </row>
    <row r="749" spans="2:5" x14ac:dyDescent="0.25">
      <c r="B749">
        <v>683</v>
      </c>
      <c r="C749" s="64">
        <f t="shared" si="10"/>
        <v>31821.572548767552</v>
      </c>
      <c r="D749" s="64"/>
      <c r="E749" s="176">
        <v>31821.572548775708</v>
      </c>
    </row>
    <row r="750" spans="2:5" x14ac:dyDescent="0.25">
      <c r="B750">
        <v>684</v>
      </c>
      <c r="C750" s="64">
        <f t="shared" si="10"/>
        <v>32159.306251379199</v>
      </c>
      <c r="D750" s="64"/>
      <c r="E750" s="176">
        <v>32159.306251387454</v>
      </c>
    </row>
    <row r="751" spans="2:5" x14ac:dyDescent="0.25">
      <c r="B751">
        <v>685</v>
      </c>
      <c r="C751" s="64">
        <f t="shared" si="10"/>
        <v>32500.69873576914</v>
      </c>
      <c r="D751" s="64"/>
      <c r="E751" s="176">
        <v>32500.698735777481</v>
      </c>
    </row>
    <row r="752" spans="2:5" x14ac:dyDescent="0.25">
      <c r="B752">
        <v>686</v>
      </c>
      <c r="C752" s="64">
        <f t="shared" si="10"/>
        <v>32845.789638739967</v>
      </c>
      <c r="D752" s="64"/>
      <c r="E752" s="176">
        <v>32845.7896387484</v>
      </c>
    </row>
    <row r="753" spans="2:5" x14ac:dyDescent="0.25">
      <c r="B753">
        <v>687</v>
      </c>
      <c r="C753" s="64">
        <f t="shared" si="10"/>
        <v>33194.619026492983</v>
      </c>
      <c r="D753" s="64"/>
      <c r="E753" s="176">
        <v>33194.61902650151</v>
      </c>
    </row>
    <row r="754" spans="2:5" x14ac:dyDescent="0.25">
      <c r="B754">
        <v>688</v>
      </c>
      <c r="C754" s="64">
        <f t="shared" si="10"/>
        <v>33547.227399279989</v>
      </c>
      <c r="D754" s="64"/>
      <c r="E754" s="176">
        <v>33547.227399288597</v>
      </c>
    </row>
    <row r="755" spans="2:5" x14ac:dyDescent="0.25">
      <c r="B755">
        <v>689</v>
      </c>
      <c r="C755" s="64">
        <f t="shared" si="10"/>
        <v>33903.655696105518</v>
      </c>
      <c r="D755" s="64"/>
      <c r="E755" s="176">
        <v>33903.655696114227</v>
      </c>
    </row>
    <row r="756" spans="2:5" x14ac:dyDescent="0.25">
      <c r="B756">
        <v>690</v>
      </c>
      <c r="C756" s="64">
        <f t="shared" si="10"/>
        <v>34263.945299479994</v>
      </c>
      <c r="D756" s="64"/>
      <c r="E756" s="176">
        <v>34263.945299488791</v>
      </c>
    </row>
    <row r="757" spans="2:5" x14ac:dyDescent="0.25">
      <c r="B757">
        <v>691</v>
      </c>
      <c r="C757" s="64">
        <f t="shared" si="10"/>
        <v>34628.138040224359</v>
      </c>
      <c r="D757" s="64"/>
      <c r="E757" s="176">
        <v>34628.138040233258</v>
      </c>
    </row>
    <row r="758" spans="2:5" x14ac:dyDescent="0.25">
      <c r="B758">
        <v>692</v>
      </c>
      <c r="C758" s="64">
        <f t="shared" si="10"/>
        <v>34996.276202326786</v>
      </c>
      <c r="D758" s="64"/>
      <c r="E758" s="176">
        <v>34996.276202335779</v>
      </c>
    </row>
    <row r="759" spans="2:5" x14ac:dyDescent="0.25">
      <c r="B759">
        <v>693</v>
      </c>
      <c r="C759" s="64">
        <f t="shared" si="10"/>
        <v>35368.402527851991</v>
      </c>
      <c r="D759" s="64"/>
      <c r="E759" s="176">
        <v>35368.402527861079</v>
      </c>
    </row>
    <row r="760" spans="2:5" x14ac:dyDescent="0.25">
      <c r="B760">
        <v>694</v>
      </c>
      <c r="C760" s="64">
        <f t="shared" si="10"/>
        <v>35744.560221903717</v>
      </c>
      <c r="D760" s="64"/>
      <c r="E760" s="176">
        <v>35744.560221912914</v>
      </c>
    </row>
    <row r="761" spans="2:5" x14ac:dyDescent="0.25">
      <c r="B761">
        <v>695</v>
      </c>
      <c r="C761" s="64">
        <f t="shared" si="10"/>
        <v>36124.792957641002</v>
      </c>
      <c r="D761" s="64"/>
      <c r="E761" s="176">
        <v>36124.792957650294</v>
      </c>
    </row>
    <row r="762" spans="2:5" x14ac:dyDescent="0.25">
      <c r="B762">
        <v>696</v>
      </c>
      <c r="C762" s="64">
        <f t="shared" si="10"/>
        <v>36509.14488134878</v>
      </c>
      <c r="D762" s="64"/>
      <c r="E762" s="176">
        <v>36509.144881358174</v>
      </c>
    </row>
    <row r="763" spans="2:5" x14ac:dyDescent="0.25">
      <c r="B763">
        <v>697</v>
      </c>
      <c r="C763" s="64">
        <f t="shared" si="10"/>
        <v>36897.660617563386</v>
      </c>
      <c r="D763" s="64"/>
      <c r="E763" s="176">
        <v>36897.660617572888</v>
      </c>
    </row>
    <row r="764" spans="2:5" x14ac:dyDescent="0.25">
      <c r="B764">
        <v>698</v>
      </c>
      <c r="C764" s="64">
        <f t="shared" si="10"/>
        <v>37290.385274253655</v>
      </c>
      <c r="D764" s="64"/>
      <c r="E764" s="176">
        <v>37290.385274263259</v>
      </c>
    </row>
    <row r="765" spans="2:5" x14ac:dyDescent="0.25">
      <c r="B765">
        <v>699</v>
      </c>
      <c r="C765" s="64">
        <f t="shared" si="10"/>
        <v>37687.36444805807</v>
      </c>
      <c r="D765" s="64"/>
      <c r="E765" s="176">
        <v>37687.364448067776</v>
      </c>
    </row>
    <row r="766" spans="2:5" x14ac:dyDescent="0.25">
      <c r="B766">
        <v>700</v>
      </c>
      <c r="C766" s="64">
        <f t="shared" si="10"/>
        <v>38088.644229578698</v>
      </c>
      <c r="D766" s="64"/>
      <c r="E766" s="176">
        <v>38088.644229588521</v>
      </c>
    </row>
    <row r="767" spans="2:5" x14ac:dyDescent="0.25">
      <c r="B767">
        <v>701</v>
      </c>
      <c r="C767" s="64">
        <f t="shared" si="10"/>
        <v>38494.271208732462</v>
      </c>
      <c r="D767" s="64"/>
      <c r="E767" s="176">
        <v>38494.271208742386</v>
      </c>
    </row>
    <row r="768" spans="2:5" x14ac:dyDescent="0.25">
      <c r="B768">
        <v>702</v>
      </c>
      <c r="C768" s="64">
        <f t="shared" si="10"/>
        <v>38904.292480160395</v>
      </c>
      <c r="D768" s="64"/>
      <c r="E768" s="176">
        <v>38904.292480170421</v>
      </c>
    </row>
    <row r="769" spans="2:5" x14ac:dyDescent="0.25">
      <c r="B769">
        <v>703</v>
      </c>
      <c r="C769" s="64">
        <f t="shared" si="10"/>
        <v>39318.755648695464</v>
      </c>
      <c r="D769" s="64"/>
      <c r="E769" s="176">
        <v>39318.755648705599</v>
      </c>
    </row>
    <row r="770" spans="2:5" x14ac:dyDescent="0.25">
      <c r="B770">
        <v>704</v>
      </c>
      <c r="C770" s="64">
        <f t="shared" si="10"/>
        <v>39737.708834889658</v>
      </c>
      <c r="D770" s="64"/>
      <c r="E770" s="176">
        <v>39737.70883489991</v>
      </c>
    </row>
    <row r="771" spans="2:5" x14ac:dyDescent="0.25">
      <c r="B771">
        <v>705</v>
      </c>
      <c r="C771" s="64">
        <f t="shared" si="10"/>
        <v>40161.200680600959</v>
      </c>
      <c r="D771" s="64"/>
      <c r="E771" s="176">
        <v>40161.20068061132</v>
      </c>
    </row>
    <row r="772" spans="2:5" x14ac:dyDescent="0.25">
      <c r="B772">
        <v>706</v>
      </c>
      <c r="C772" s="64">
        <f t="shared" ref="C772:C835" si="11">C771*(1+0.13/12)-7</f>
        <v>40589.280354640803</v>
      </c>
      <c r="D772" s="64"/>
      <c r="E772" s="176">
        <v>40589.280354651266</v>
      </c>
    </row>
    <row r="773" spans="2:5" x14ac:dyDescent="0.25">
      <c r="B773">
        <v>707</v>
      </c>
      <c r="C773" s="64">
        <f t="shared" si="11"/>
        <v>41021.997558482741</v>
      </c>
      <c r="D773" s="64"/>
      <c r="E773" s="176">
        <v>41021.99755849332</v>
      </c>
    </row>
    <row r="774" spans="2:5" x14ac:dyDescent="0.25">
      <c r="B774">
        <v>708</v>
      </c>
      <c r="C774" s="64">
        <f t="shared" si="11"/>
        <v>41459.402532032967</v>
      </c>
      <c r="D774" s="64"/>
      <c r="E774" s="176">
        <v>41459.402532043678</v>
      </c>
    </row>
    <row r="775" spans="2:5" x14ac:dyDescent="0.25">
      <c r="B775">
        <v>709</v>
      </c>
      <c r="C775" s="64">
        <f t="shared" si="11"/>
        <v>41901.546059463319</v>
      </c>
      <c r="D775" s="64"/>
      <c r="E775" s="176">
        <v>41901.546059474138</v>
      </c>
    </row>
    <row r="776" spans="2:5" x14ac:dyDescent="0.25">
      <c r="B776">
        <v>710</v>
      </c>
      <c r="C776" s="64">
        <f t="shared" si="11"/>
        <v>42348.479475107502</v>
      </c>
      <c r="D776" s="64"/>
      <c r="E776" s="176">
        <v>42348.479475118438</v>
      </c>
    </row>
    <row r="777" spans="2:5" x14ac:dyDescent="0.25">
      <c r="B777">
        <v>711</v>
      </c>
      <c r="C777" s="64">
        <f t="shared" si="11"/>
        <v>42800.254669421163</v>
      </c>
      <c r="D777" s="64"/>
      <c r="E777" s="176">
        <v>42800.254669432215</v>
      </c>
    </row>
    <row r="778" spans="2:5" x14ac:dyDescent="0.25">
      <c r="B778">
        <v>712</v>
      </c>
      <c r="C778" s="64">
        <f t="shared" si="11"/>
        <v>43256.924095006558</v>
      </c>
      <c r="D778" s="64"/>
      <c r="E778" s="176">
        <v>43256.924095017734</v>
      </c>
    </row>
    <row r="779" spans="2:5" x14ac:dyDescent="0.25">
      <c r="B779">
        <v>713</v>
      </c>
      <c r="C779" s="64">
        <f t="shared" si="11"/>
        <v>43718.540772702458</v>
      </c>
      <c r="D779" s="64"/>
      <c r="E779" s="176">
        <v>43718.540772713764</v>
      </c>
    </row>
    <row r="780" spans="2:5" x14ac:dyDescent="0.25">
      <c r="B780">
        <v>714</v>
      </c>
      <c r="C780" s="64">
        <f t="shared" si="11"/>
        <v>44185.158297740061</v>
      </c>
      <c r="D780" s="64"/>
      <c r="E780" s="176">
        <v>44185.158297751492</v>
      </c>
    </row>
    <row r="781" spans="2:5" x14ac:dyDescent="0.25">
      <c r="B781">
        <v>715</v>
      </c>
      <c r="C781" s="64">
        <f t="shared" si="11"/>
        <v>44656.830845965575</v>
      </c>
      <c r="D781" s="64"/>
      <c r="E781" s="176">
        <v>44656.830845977129</v>
      </c>
    </row>
    <row r="782" spans="2:5" x14ac:dyDescent="0.25">
      <c r="B782">
        <v>716</v>
      </c>
      <c r="C782" s="64">
        <f t="shared" si="11"/>
        <v>45133.613180130196</v>
      </c>
      <c r="D782" s="64"/>
      <c r="E782" s="176">
        <v>45133.613180141874</v>
      </c>
    </row>
    <row r="783" spans="2:5" x14ac:dyDescent="0.25">
      <c r="B783">
        <v>717</v>
      </c>
      <c r="C783" s="64">
        <f t="shared" si="11"/>
        <v>45615.560656248272</v>
      </c>
      <c r="D783" s="64"/>
      <c r="E783" s="176">
        <v>45615.560656260073</v>
      </c>
    </row>
    <row r="784" spans="2:5" x14ac:dyDescent="0.25">
      <c r="B784">
        <v>718</v>
      </c>
      <c r="C784" s="64">
        <f t="shared" si="11"/>
        <v>46102.729230024292</v>
      </c>
      <c r="D784" s="64"/>
      <c r="E784" s="176">
        <v>46102.729230036239</v>
      </c>
    </row>
    <row r="785" spans="2:5" x14ac:dyDescent="0.25">
      <c r="B785">
        <v>719</v>
      </c>
      <c r="C785" s="64">
        <f t="shared" si="11"/>
        <v>46595.175463349551</v>
      </c>
      <c r="D785" s="64"/>
      <c r="E785" s="176">
        <v>46595.175463361622</v>
      </c>
    </row>
    <row r="786" spans="2:5" x14ac:dyDescent="0.25">
      <c r="B786">
        <v>720</v>
      </c>
      <c r="C786" s="64">
        <f t="shared" si="11"/>
        <v>47092.956530869167</v>
      </c>
      <c r="D786" s="64"/>
      <c r="E786" s="176">
        <v>47092.956530881369</v>
      </c>
    </row>
    <row r="787" spans="2:5" x14ac:dyDescent="0.25">
      <c r="B787">
        <v>721</v>
      </c>
      <c r="C787" s="64">
        <f t="shared" si="11"/>
        <v>47596.130226620247</v>
      </c>
      <c r="D787" s="64"/>
      <c r="E787" s="176">
        <v>47596.130226632573</v>
      </c>
    </row>
    <row r="788" spans="2:5" x14ac:dyDescent="0.25">
      <c r="B788">
        <v>722</v>
      </c>
      <c r="C788" s="64">
        <f t="shared" si="11"/>
        <v>48104.75497074196</v>
      </c>
      <c r="D788" s="64"/>
      <c r="E788" s="176">
        <v>48104.754970754424</v>
      </c>
    </row>
    <row r="789" spans="2:5" x14ac:dyDescent="0.25">
      <c r="B789">
        <v>723</v>
      </c>
      <c r="C789" s="64">
        <f t="shared" si="11"/>
        <v>48618.889816258328</v>
      </c>
      <c r="D789" s="64"/>
      <c r="E789" s="176">
        <v>48618.889816270923</v>
      </c>
    </row>
    <row r="790" spans="2:5" x14ac:dyDescent="0.25">
      <c r="B790">
        <v>724</v>
      </c>
      <c r="C790" s="64">
        <f t="shared" si="11"/>
        <v>49138.594455934457</v>
      </c>
      <c r="D790" s="64"/>
      <c r="E790" s="176">
        <v>49138.594455947197</v>
      </c>
    </row>
    <row r="791" spans="2:5" x14ac:dyDescent="0.25">
      <c r="B791">
        <v>725</v>
      </c>
      <c r="C791" s="64">
        <f t="shared" si="11"/>
        <v>49663.929229207075</v>
      </c>
      <c r="D791" s="64"/>
      <c r="E791" s="176">
        <v>49663.929229219953</v>
      </c>
    </row>
    <row r="792" spans="2:5" x14ac:dyDescent="0.25">
      <c r="B792">
        <v>726</v>
      </c>
      <c r="C792" s="64">
        <f t="shared" si="11"/>
        <v>50194.955129190144</v>
      </c>
      <c r="D792" s="64"/>
      <c r="E792" s="176">
        <v>50194.955129203176</v>
      </c>
    </row>
    <row r="793" spans="2:5" x14ac:dyDescent="0.25">
      <c r="B793">
        <v>727</v>
      </c>
      <c r="C793" s="64">
        <f t="shared" si="11"/>
        <v>50731.73380975637</v>
      </c>
      <c r="D793" s="64"/>
      <c r="E793" s="176">
        <v>50731.733809769539</v>
      </c>
    </row>
    <row r="794" spans="2:5" x14ac:dyDescent="0.25">
      <c r="B794">
        <v>728</v>
      </c>
      <c r="C794" s="64">
        <f t="shared" si="11"/>
        <v>51274.327592695394</v>
      </c>
      <c r="D794" s="64"/>
      <c r="E794" s="176">
        <v>51274.327592708702</v>
      </c>
    </row>
    <row r="795" spans="2:5" x14ac:dyDescent="0.25">
      <c r="B795">
        <v>729</v>
      </c>
      <c r="C795" s="64">
        <f t="shared" si="11"/>
        <v>51822.799474949592</v>
      </c>
      <c r="D795" s="64"/>
      <c r="E795" s="176">
        <v>51822.799474963045</v>
      </c>
    </row>
    <row r="796" spans="2:5" x14ac:dyDescent="0.25">
      <c r="B796">
        <v>730</v>
      </c>
      <c r="C796" s="64">
        <f t="shared" si="11"/>
        <v>52377.213135928207</v>
      </c>
      <c r="D796" s="64"/>
      <c r="E796" s="176">
        <v>52377.213135941805</v>
      </c>
    </row>
    <row r="797" spans="2:5" x14ac:dyDescent="0.25">
      <c r="B797">
        <v>731</v>
      </c>
      <c r="C797" s="64">
        <f t="shared" si="11"/>
        <v>52937.632944900761</v>
      </c>
      <c r="D797" s="64"/>
      <c r="E797" s="176">
        <v>52937.632944914512</v>
      </c>
    </row>
    <row r="798" spans="2:5" x14ac:dyDescent="0.25">
      <c r="B798">
        <v>732</v>
      </c>
      <c r="C798" s="64">
        <f t="shared" si="11"/>
        <v>53504.123968470514</v>
      </c>
      <c r="D798" s="64"/>
      <c r="E798" s="176">
        <v>53504.123968484419</v>
      </c>
    </row>
    <row r="799" spans="2:5" x14ac:dyDescent="0.25">
      <c r="B799">
        <v>733</v>
      </c>
      <c r="C799" s="64">
        <f t="shared" si="11"/>
        <v>54076.751978128937</v>
      </c>
      <c r="D799" s="64"/>
      <c r="E799" s="176">
        <v>54076.751978143002</v>
      </c>
    </row>
    <row r="800" spans="2:5" x14ac:dyDescent="0.25">
      <c r="B800">
        <v>734</v>
      </c>
      <c r="C800" s="64">
        <f t="shared" si="11"/>
        <v>54655.583457891997</v>
      </c>
      <c r="D800" s="64"/>
      <c r="E800" s="176">
        <v>54655.583457906207</v>
      </c>
    </row>
    <row r="801" spans="2:5" x14ac:dyDescent="0.25">
      <c r="B801">
        <v>735</v>
      </c>
      <c r="C801" s="64">
        <f t="shared" si="11"/>
        <v>55240.685612019159</v>
      </c>
      <c r="D801" s="64"/>
      <c r="E801" s="176">
        <v>55240.685612033521</v>
      </c>
    </row>
    <row r="802" spans="2:5" x14ac:dyDescent="0.25">
      <c r="B802">
        <v>736</v>
      </c>
      <c r="C802" s="64">
        <f t="shared" si="11"/>
        <v>55832.126372816027</v>
      </c>
      <c r="D802" s="64"/>
      <c r="E802" s="176">
        <v>55832.126372830557</v>
      </c>
    </row>
    <row r="803" spans="2:5" x14ac:dyDescent="0.25">
      <c r="B803">
        <v>737</v>
      </c>
      <c r="C803" s="64">
        <f t="shared" si="11"/>
        <v>56429.974408521528</v>
      </c>
      <c r="D803" s="64"/>
      <c r="E803" s="176">
        <v>56429.974408536204</v>
      </c>
    </row>
    <row r="804" spans="2:5" x14ac:dyDescent="0.25">
      <c r="B804">
        <v>738</v>
      </c>
      <c r="C804" s="64">
        <f t="shared" si="11"/>
        <v>57034.29913128051</v>
      </c>
      <c r="D804" s="64"/>
      <c r="E804" s="176">
        <v>57034.299131295345</v>
      </c>
    </row>
    <row r="805" spans="2:5" x14ac:dyDescent="0.25">
      <c r="B805">
        <v>739</v>
      </c>
      <c r="C805" s="64">
        <f t="shared" si="11"/>
        <v>57645.170705202712</v>
      </c>
      <c r="D805" s="64"/>
      <c r="E805" s="176">
        <v>57645.170705217708</v>
      </c>
    </row>
    <row r="806" spans="2:5" x14ac:dyDescent="0.25">
      <c r="B806">
        <v>740</v>
      </c>
      <c r="C806" s="64">
        <f t="shared" si="11"/>
        <v>58262.66005450907</v>
      </c>
      <c r="D806" s="64"/>
      <c r="E806" s="176">
        <v>58262.660054524233</v>
      </c>
    </row>
    <row r="807" spans="2:5" x14ac:dyDescent="0.25">
      <c r="B807">
        <v>741</v>
      </c>
      <c r="C807" s="64">
        <f t="shared" si="11"/>
        <v>58886.838871766246</v>
      </c>
      <c r="D807" s="64"/>
      <c r="E807" s="176">
        <v>58886.838871781569</v>
      </c>
    </row>
    <row r="808" spans="2:5" x14ac:dyDescent="0.25">
      <c r="B808">
        <v>742</v>
      </c>
      <c r="C808" s="64">
        <f t="shared" si="11"/>
        <v>59517.779626210373</v>
      </c>
      <c r="D808" s="64"/>
      <c r="E808" s="176">
        <v>59517.779626225878</v>
      </c>
    </row>
    <row r="809" spans="2:5" x14ac:dyDescent="0.25">
      <c r="B809">
        <v>743</v>
      </c>
      <c r="C809" s="64">
        <f t="shared" si="11"/>
        <v>60155.555572160978</v>
      </c>
      <c r="D809" s="64"/>
      <c r="E809" s="176">
        <v>60155.55557217665</v>
      </c>
    </row>
    <row r="810" spans="2:5" x14ac:dyDescent="0.25">
      <c r="B810">
        <v>744</v>
      </c>
      <c r="C810" s="64">
        <f t="shared" si="11"/>
        <v>60800.240757526051</v>
      </c>
      <c r="D810" s="64"/>
      <c r="E810" s="176">
        <v>60800.240757541877</v>
      </c>
    </row>
    <row r="811" spans="2:5" x14ac:dyDescent="0.25">
      <c r="B811">
        <v>745</v>
      </c>
      <c r="C811" s="64">
        <f t="shared" si="11"/>
        <v>61451.910032399246</v>
      </c>
      <c r="D811" s="64"/>
      <c r="E811" s="176">
        <v>61451.910032415268</v>
      </c>
    </row>
    <row r="812" spans="2:5" x14ac:dyDescent="0.25">
      <c r="B812">
        <v>746</v>
      </c>
      <c r="C812" s="64">
        <f t="shared" si="11"/>
        <v>62110.639057750232</v>
      </c>
      <c r="D812" s="64"/>
      <c r="E812" s="176">
        <v>62110.639057766428</v>
      </c>
    </row>
    <row r="813" spans="2:5" x14ac:dyDescent="0.25">
      <c r="B813">
        <v>747</v>
      </c>
      <c r="C813" s="64">
        <f t="shared" si="11"/>
        <v>62776.504314209189</v>
      </c>
      <c r="D813" s="64"/>
      <c r="E813" s="176">
        <v>62776.504314225553</v>
      </c>
    </row>
    <row r="814" spans="2:5" x14ac:dyDescent="0.25">
      <c r="B814">
        <v>748</v>
      </c>
      <c r="C814" s="64">
        <f t="shared" si="11"/>
        <v>63449.583110946449</v>
      </c>
      <c r="D814" s="64"/>
      <c r="E814" s="176">
        <v>63449.583110963002</v>
      </c>
    </row>
    <row r="815" spans="2:5" x14ac:dyDescent="0.25">
      <c r="B815">
        <v>749</v>
      </c>
      <c r="C815" s="64">
        <f t="shared" si="11"/>
        <v>64129.953594648367</v>
      </c>
      <c r="D815" s="64"/>
      <c r="E815" s="176">
        <v>64129.953594665094</v>
      </c>
    </row>
    <row r="816" spans="2:5" x14ac:dyDescent="0.25">
      <c r="B816">
        <v>750</v>
      </c>
      <c r="C816" s="64">
        <f t="shared" si="11"/>
        <v>64817.694758590384</v>
      </c>
      <c r="D816" s="64"/>
      <c r="E816" s="176">
        <v>64817.694758607307</v>
      </c>
    </row>
    <row r="817" spans="2:5" x14ac:dyDescent="0.25">
      <c r="B817">
        <v>751</v>
      </c>
      <c r="C817" s="64">
        <f t="shared" si="11"/>
        <v>65512.886451808437</v>
      </c>
      <c r="D817" s="64"/>
      <c r="E817" s="176">
        <v>65512.886451825543</v>
      </c>
    </row>
    <row r="818" spans="2:5" x14ac:dyDescent="0.25">
      <c r="B818">
        <v>752</v>
      </c>
      <c r="C818" s="64">
        <f t="shared" si="11"/>
        <v>66215.609388369689</v>
      </c>
      <c r="D818" s="64"/>
      <c r="E818" s="176">
        <v>66215.609388386976</v>
      </c>
    </row>
    <row r="819" spans="2:5" x14ac:dyDescent="0.25">
      <c r="B819">
        <v>753</v>
      </c>
      <c r="C819" s="64">
        <f t="shared" si="11"/>
        <v>66925.945156743692</v>
      </c>
      <c r="D819" s="64"/>
      <c r="E819" s="176">
        <v>66925.945156761169</v>
      </c>
    </row>
    <row r="820" spans="2:5" x14ac:dyDescent="0.25">
      <c r="B820">
        <v>754</v>
      </c>
      <c r="C820" s="64">
        <f t="shared" si="11"/>
        <v>67643.976229275082</v>
      </c>
      <c r="D820" s="64"/>
      <c r="E820" s="176">
        <v>67643.976229292719</v>
      </c>
    </row>
    <row r="821" spans="2:5" x14ac:dyDescent="0.25">
      <c r="B821">
        <v>755</v>
      </c>
      <c r="C821" s="64">
        <f t="shared" si="11"/>
        <v>68369.785971758887</v>
      </c>
      <c r="D821" s="64"/>
      <c r="E821" s="176">
        <v>68369.785971776742</v>
      </c>
    </row>
    <row r="822" spans="2:5" x14ac:dyDescent="0.25">
      <c r="B822">
        <v>756</v>
      </c>
      <c r="C822" s="64">
        <f t="shared" si="11"/>
        <v>69103.458653119596</v>
      </c>
      <c r="D822" s="64"/>
      <c r="E822" s="176">
        <v>69103.458653137655</v>
      </c>
    </row>
    <row r="823" spans="2:5" x14ac:dyDescent="0.25">
      <c r="B823">
        <v>757</v>
      </c>
      <c r="C823" s="64">
        <f t="shared" si="11"/>
        <v>69845.079455195053</v>
      </c>
      <c r="D823" s="64"/>
      <c r="E823" s="176">
        <v>69845.079455213301</v>
      </c>
    </row>
    <row r="824" spans="2:5" x14ac:dyDescent="0.25">
      <c r="B824">
        <v>758</v>
      </c>
      <c r="C824" s="64">
        <f t="shared" si="11"/>
        <v>70594.734482626329</v>
      </c>
      <c r="D824" s="64"/>
      <c r="E824" s="176">
        <v>70594.734482644781</v>
      </c>
    </row>
    <row r="825" spans="2:5" x14ac:dyDescent="0.25">
      <c r="B825">
        <v>759</v>
      </c>
      <c r="C825" s="64">
        <f t="shared" si="11"/>
        <v>71352.510772854774</v>
      </c>
      <c r="D825" s="64"/>
      <c r="E825" s="176">
        <v>71352.510772873415</v>
      </c>
    </row>
    <row r="826" spans="2:5" x14ac:dyDescent="0.25">
      <c r="B826">
        <v>760</v>
      </c>
      <c r="C826" s="64">
        <f t="shared" si="11"/>
        <v>72118.49630622736</v>
      </c>
      <c r="D826" s="64"/>
      <c r="E826" s="176">
        <v>72118.496306246219</v>
      </c>
    </row>
    <row r="827" spans="2:5" x14ac:dyDescent="0.25">
      <c r="B827">
        <v>761</v>
      </c>
      <c r="C827" s="64">
        <f t="shared" si="11"/>
        <v>72892.780016211487</v>
      </c>
      <c r="D827" s="64"/>
      <c r="E827" s="176">
        <v>72892.78001623055</v>
      </c>
    </row>
    <row r="828" spans="2:5" x14ac:dyDescent="0.25">
      <c r="B828">
        <v>762</v>
      </c>
      <c r="C828" s="64">
        <f t="shared" si="11"/>
        <v>73675.451799720438</v>
      </c>
      <c r="D828" s="64"/>
      <c r="E828" s="176">
        <v>73675.45179973972</v>
      </c>
    </row>
    <row r="829" spans="2:5" x14ac:dyDescent="0.25">
      <c r="B829">
        <v>763</v>
      </c>
      <c r="C829" s="64">
        <f t="shared" si="11"/>
        <v>74466.602527550742</v>
      </c>
      <c r="D829" s="64"/>
      <c r="E829" s="176">
        <v>74466.602527570212</v>
      </c>
    </row>
    <row r="830" spans="2:5" x14ac:dyDescent="0.25">
      <c r="B830">
        <v>764</v>
      </c>
      <c r="C830" s="64">
        <f t="shared" si="11"/>
        <v>75266.324054932542</v>
      </c>
      <c r="D830" s="64"/>
      <c r="E830" s="176">
        <v>75266.324054952245</v>
      </c>
    </row>
    <row r="831" spans="2:5" x14ac:dyDescent="0.25">
      <c r="B831">
        <v>765</v>
      </c>
      <c r="C831" s="64">
        <f t="shared" si="11"/>
        <v>76074.709232194306</v>
      </c>
      <c r="D831" s="64"/>
      <c r="E831" s="176">
        <v>76074.709232214198</v>
      </c>
    </row>
    <row r="832" spans="2:5" x14ac:dyDescent="0.25">
      <c r="B832">
        <v>766</v>
      </c>
      <c r="C832" s="64">
        <f t="shared" si="11"/>
        <v>76891.851915543069</v>
      </c>
      <c r="D832" s="64"/>
      <c r="E832" s="176">
        <v>76891.851915563195</v>
      </c>
    </row>
    <row r="833" spans="2:5" x14ac:dyDescent="0.25">
      <c r="B833">
        <v>767</v>
      </c>
      <c r="C833" s="64">
        <f t="shared" si="11"/>
        <v>77717.846977961453</v>
      </c>
      <c r="D833" s="64"/>
      <c r="E833" s="176">
        <v>77717.846977981797</v>
      </c>
    </row>
    <row r="834" spans="2:5" x14ac:dyDescent="0.25">
      <c r="B834">
        <v>768</v>
      </c>
      <c r="C834" s="64">
        <f t="shared" si="11"/>
        <v>78552.790320222703</v>
      </c>
      <c r="D834" s="64"/>
      <c r="E834" s="176">
        <v>78552.79032024325</v>
      </c>
    </row>
    <row r="835" spans="2:5" x14ac:dyDescent="0.25">
      <c r="B835">
        <v>769</v>
      </c>
      <c r="C835" s="64">
        <f t="shared" si="11"/>
        <v>79396.778882025115</v>
      </c>
      <c r="D835" s="64"/>
      <c r="E835" s="176">
        <v>79396.778882045881</v>
      </c>
    </row>
    <row r="836" spans="2:5" x14ac:dyDescent="0.25">
      <c r="B836">
        <v>770</v>
      </c>
      <c r="C836" s="64">
        <f t="shared" ref="C836:C899" si="12">C835*(1+0.13/12)-7</f>
        <v>80249.910653247047</v>
      </c>
      <c r="D836" s="64"/>
      <c r="E836" s="176">
        <v>80249.910653268045</v>
      </c>
    </row>
    <row r="837" spans="2:5" x14ac:dyDescent="0.25">
      <c r="B837">
        <v>771</v>
      </c>
      <c r="C837" s="64">
        <f t="shared" si="12"/>
        <v>81112.284685323888</v>
      </c>
      <c r="D837" s="64"/>
      <c r="E837" s="176">
        <v>81112.284685345105</v>
      </c>
    </row>
    <row r="838" spans="2:5" x14ac:dyDescent="0.25">
      <c r="B838">
        <v>772</v>
      </c>
      <c r="C838" s="64">
        <f t="shared" si="12"/>
        <v>81984.001102748225</v>
      </c>
      <c r="D838" s="64"/>
      <c r="E838" s="176">
        <v>81984.001102769675</v>
      </c>
    </row>
    <row r="839" spans="2:5" x14ac:dyDescent="0.25">
      <c r="B839">
        <v>773</v>
      </c>
      <c r="C839" s="64">
        <f t="shared" si="12"/>
        <v>82865.161114694652</v>
      </c>
      <c r="D839" s="64"/>
      <c r="E839" s="176">
        <v>82865.161114716349</v>
      </c>
    </row>
    <row r="840" spans="2:5" x14ac:dyDescent="0.25">
      <c r="B840">
        <v>774</v>
      </c>
      <c r="C840" s="64">
        <f t="shared" si="12"/>
        <v>83755.867026770502</v>
      </c>
      <c r="D840" s="64"/>
      <c r="E840" s="176">
        <v>83755.867026792446</v>
      </c>
    </row>
    <row r="841" spans="2:5" x14ac:dyDescent="0.25">
      <c r="B841">
        <v>775</v>
      </c>
      <c r="C841" s="64">
        <f t="shared" si="12"/>
        <v>84656.222252893844</v>
      </c>
      <c r="D841" s="64"/>
      <c r="E841" s="176">
        <v>84656.222252916006</v>
      </c>
    </row>
    <row r="842" spans="2:5" x14ac:dyDescent="0.25">
      <c r="B842">
        <v>776</v>
      </c>
      <c r="C842" s="64">
        <f t="shared" si="12"/>
        <v>85566.331327300184</v>
      </c>
      <c r="D842" s="64"/>
      <c r="E842" s="176">
        <v>85566.331327322594</v>
      </c>
    </row>
    <row r="843" spans="2:5" x14ac:dyDescent="0.25">
      <c r="B843">
        <v>777</v>
      </c>
      <c r="C843" s="64">
        <f t="shared" si="12"/>
        <v>86486.299916679258</v>
      </c>
      <c r="D843" s="64"/>
      <c r="E843" s="176">
        <v>86486.299916701915</v>
      </c>
    </row>
    <row r="844" spans="2:5" x14ac:dyDescent="0.25">
      <c r="B844">
        <v>778</v>
      </c>
      <c r="C844" s="64">
        <f t="shared" si="12"/>
        <v>87416.234832443282</v>
      </c>
      <c r="D844" s="64"/>
      <c r="E844" s="176">
        <v>87416.234832466187</v>
      </c>
    </row>
    <row r="845" spans="2:5" x14ac:dyDescent="0.25">
      <c r="B845">
        <v>779</v>
      </c>
      <c r="C845" s="64">
        <f t="shared" si="12"/>
        <v>88356.24404312807</v>
      </c>
      <c r="D845" s="64"/>
      <c r="E845" s="176">
        <v>88356.244043151237</v>
      </c>
    </row>
    <row r="846" spans="2:5" x14ac:dyDescent="0.25">
      <c r="B846">
        <v>780</v>
      </c>
      <c r="C846" s="64">
        <f t="shared" si="12"/>
        <v>89306.436686928617</v>
      </c>
      <c r="D846" s="64"/>
      <c r="E846" s="176">
        <v>89306.436686952045</v>
      </c>
    </row>
    <row r="847" spans="2:5" x14ac:dyDescent="0.25">
      <c r="B847">
        <v>781</v>
      </c>
      <c r="C847" s="64">
        <f t="shared" si="12"/>
        <v>90266.923084370341</v>
      </c>
      <c r="D847" s="64"/>
      <c r="E847" s="176">
        <v>90266.923084394017</v>
      </c>
    </row>
    <row r="848" spans="2:5" x14ac:dyDescent="0.25">
      <c r="B848">
        <v>782</v>
      </c>
      <c r="C848" s="64">
        <f t="shared" si="12"/>
        <v>91237.814751117679</v>
      </c>
      <c r="D848" s="64"/>
      <c r="E848" s="176">
        <v>91237.814751141603</v>
      </c>
    </row>
    <row r="849" spans="2:5" x14ac:dyDescent="0.25">
      <c r="B849">
        <v>783</v>
      </c>
      <c r="C849" s="64">
        <f t="shared" si="12"/>
        <v>92219.224410921452</v>
      </c>
      <c r="D849" s="64"/>
      <c r="E849" s="176">
        <v>92219.224410945637</v>
      </c>
    </row>
    <row r="850" spans="2:5" x14ac:dyDescent="0.25">
      <c r="B850">
        <v>784</v>
      </c>
      <c r="C850" s="64">
        <f t="shared" si="12"/>
        <v>93211.266008706429</v>
      </c>
      <c r="D850" s="64"/>
      <c r="E850" s="176">
        <v>93211.26600873089</v>
      </c>
    </row>
    <row r="851" spans="2:5" x14ac:dyDescent="0.25">
      <c r="B851">
        <v>785</v>
      </c>
      <c r="C851" s="64">
        <f t="shared" si="12"/>
        <v>94214.054723800742</v>
      </c>
      <c r="D851" s="64"/>
      <c r="E851" s="176">
        <v>94214.054723825466</v>
      </c>
    </row>
    <row r="852" spans="2:5" x14ac:dyDescent="0.25">
      <c r="B852">
        <v>786</v>
      </c>
      <c r="C852" s="64">
        <f t="shared" si="12"/>
        <v>95227.70698330857</v>
      </c>
      <c r="D852" s="64"/>
      <c r="E852" s="176">
        <v>95227.706983333541</v>
      </c>
    </row>
    <row r="853" spans="2:5" x14ac:dyDescent="0.25">
      <c r="B853">
        <v>787</v>
      </c>
      <c r="C853" s="64">
        <f t="shared" si="12"/>
        <v>96252.340475627745</v>
      </c>
      <c r="D853" s="64"/>
      <c r="E853" s="176">
        <v>96252.340475652978</v>
      </c>
    </row>
    <row r="854" spans="2:5" x14ac:dyDescent="0.25">
      <c r="B854">
        <v>788</v>
      </c>
      <c r="C854" s="64">
        <f t="shared" si="12"/>
        <v>97288.074164113699</v>
      </c>
      <c r="D854" s="64"/>
      <c r="E854" s="176">
        <v>97288.074164139238</v>
      </c>
    </row>
    <row r="855" spans="2:5" x14ac:dyDescent="0.25">
      <c r="B855">
        <v>789</v>
      </c>
      <c r="C855" s="64">
        <f t="shared" si="12"/>
        <v>98335.028300891587</v>
      </c>
      <c r="D855" s="64"/>
      <c r="E855" s="176">
        <v>98335.028300917416</v>
      </c>
    </row>
    <row r="856" spans="2:5" x14ac:dyDescent="0.25">
      <c r="B856">
        <v>790</v>
      </c>
      <c r="C856" s="64">
        <f t="shared" si="12"/>
        <v>99393.324440817902</v>
      </c>
      <c r="D856" s="64"/>
      <c r="E856" s="176">
        <v>99393.324440844022</v>
      </c>
    </row>
    <row r="857" spans="2:5" x14ac:dyDescent="0.25">
      <c r="B857">
        <v>791</v>
      </c>
      <c r="C857" s="64">
        <f t="shared" si="12"/>
        <v>100463.08545559342</v>
      </c>
      <c r="D857" s="64"/>
      <c r="E857" s="176">
        <v>100463.08545561982</v>
      </c>
    </row>
    <row r="858" spans="2:5" x14ac:dyDescent="0.25">
      <c r="B858">
        <v>792</v>
      </c>
      <c r="C858" s="64">
        <f t="shared" si="12"/>
        <v>101544.43554802901</v>
      </c>
      <c r="D858" s="64"/>
      <c r="E858" s="176">
        <v>101544.43554805568</v>
      </c>
    </row>
    <row r="859" spans="2:5" x14ac:dyDescent="0.25">
      <c r="B859">
        <v>793</v>
      </c>
      <c r="C859" s="64">
        <f t="shared" si="12"/>
        <v>102637.50026646598</v>
      </c>
      <c r="D859" s="64"/>
      <c r="E859" s="176">
        <v>102637.50026649295</v>
      </c>
    </row>
    <row r="860" spans="2:5" x14ac:dyDescent="0.25">
      <c r="B860">
        <v>794</v>
      </c>
      <c r="C860" s="64">
        <f t="shared" si="12"/>
        <v>103742.40651935269</v>
      </c>
      <c r="D860" s="64"/>
      <c r="E860" s="176">
        <v>103742.40651937998</v>
      </c>
    </row>
    <row r="861" spans="2:5" x14ac:dyDescent="0.25">
      <c r="B861">
        <v>795</v>
      </c>
      <c r="C861" s="64">
        <f t="shared" si="12"/>
        <v>104859.282589979</v>
      </c>
      <c r="D861" s="64"/>
      <c r="E861" s="176">
        <v>104859.28259000655</v>
      </c>
    </row>
    <row r="862" spans="2:5" x14ac:dyDescent="0.25">
      <c r="B862">
        <v>796</v>
      </c>
      <c r="C862" s="64">
        <f t="shared" si="12"/>
        <v>105988.25815137044</v>
      </c>
      <c r="D862" s="64"/>
      <c r="E862" s="176">
        <v>105988.2581513983</v>
      </c>
    </row>
    <row r="863" spans="2:5" x14ac:dyDescent="0.25">
      <c r="B863">
        <v>797</v>
      </c>
      <c r="C863" s="64">
        <f t="shared" si="12"/>
        <v>107129.46428134361</v>
      </c>
      <c r="D863" s="64"/>
      <c r="E863" s="176">
        <v>107129.46428137177</v>
      </c>
    </row>
    <row r="864" spans="2:5" x14ac:dyDescent="0.25">
      <c r="B864">
        <v>798</v>
      </c>
      <c r="C864" s="64">
        <f t="shared" si="12"/>
        <v>108283.03347772482</v>
      </c>
      <c r="D864" s="64"/>
      <c r="E864" s="176">
        <v>108283.03347775328</v>
      </c>
    </row>
    <row r="865" spans="2:5" x14ac:dyDescent="0.25">
      <c r="B865">
        <v>799</v>
      </c>
      <c r="C865" s="64">
        <f t="shared" si="12"/>
        <v>109449.09967373349</v>
      </c>
      <c r="D865" s="64"/>
      <c r="E865" s="176">
        <v>109449.09967376231</v>
      </c>
    </row>
    <row r="866" spans="2:5" x14ac:dyDescent="0.25">
      <c r="B866">
        <v>800</v>
      </c>
      <c r="C866" s="64">
        <f t="shared" si="12"/>
        <v>110627.79825353227</v>
      </c>
      <c r="D866" s="64"/>
      <c r="E866" s="176">
        <v>110627.79825356136</v>
      </c>
    </row>
    <row r="867" spans="2:5" x14ac:dyDescent="0.25">
      <c r="B867">
        <v>801</v>
      </c>
      <c r="C867" s="64">
        <f t="shared" si="12"/>
        <v>111819.26606794553</v>
      </c>
      <c r="D867" s="64"/>
      <c r="E867" s="176">
        <v>111819.26606797495</v>
      </c>
    </row>
    <row r="868" spans="2:5" x14ac:dyDescent="0.25">
      <c r="B868">
        <v>802</v>
      </c>
      <c r="C868" s="64">
        <f t="shared" si="12"/>
        <v>113023.64145034827</v>
      </c>
      <c r="D868" s="64"/>
      <c r="E868" s="176">
        <v>113023.64145037801</v>
      </c>
    </row>
    <row r="869" spans="2:5" x14ac:dyDescent="0.25">
      <c r="B869">
        <v>803</v>
      </c>
      <c r="C869" s="64">
        <f t="shared" si="12"/>
        <v>114241.06423272703</v>
      </c>
      <c r="D869" s="64"/>
      <c r="E869" s="176">
        <v>114241.0642327571</v>
      </c>
    </row>
    <row r="870" spans="2:5" x14ac:dyDescent="0.25">
      <c r="B870">
        <v>804</v>
      </c>
      <c r="C870" s="64">
        <f t="shared" si="12"/>
        <v>115471.6757619149</v>
      </c>
      <c r="D870" s="64"/>
      <c r="E870" s="176">
        <v>115471.67576194527</v>
      </c>
    </row>
    <row r="871" spans="2:5" x14ac:dyDescent="0.25">
      <c r="B871">
        <v>805</v>
      </c>
      <c r="C871" s="64">
        <f t="shared" si="12"/>
        <v>116715.61891600231</v>
      </c>
      <c r="D871" s="64"/>
      <c r="E871" s="176">
        <v>116715.618916033</v>
      </c>
    </row>
    <row r="872" spans="2:5" x14ac:dyDescent="0.25">
      <c r="B872">
        <v>806</v>
      </c>
      <c r="C872" s="64">
        <f t="shared" si="12"/>
        <v>117973.03812092566</v>
      </c>
      <c r="D872" s="64"/>
      <c r="E872" s="176">
        <v>117973.03812095671</v>
      </c>
    </row>
    <row r="873" spans="2:5" x14ac:dyDescent="0.25">
      <c r="B873">
        <v>807</v>
      </c>
      <c r="C873" s="64">
        <f t="shared" si="12"/>
        <v>119244.07936723568</v>
      </c>
      <c r="D873" s="64"/>
      <c r="E873" s="176">
        <v>119244.07936726707</v>
      </c>
    </row>
    <row r="874" spans="2:5" x14ac:dyDescent="0.25">
      <c r="B874">
        <v>808</v>
      </c>
      <c r="C874" s="64">
        <f t="shared" si="12"/>
        <v>120528.89022704739</v>
      </c>
      <c r="D874" s="64"/>
      <c r="E874" s="176">
        <v>120528.89022707911</v>
      </c>
    </row>
    <row r="875" spans="2:5" x14ac:dyDescent="0.25">
      <c r="B875">
        <v>809</v>
      </c>
      <c r="C875" s="64">
        <f t="shared" si="12"/>
        <v>121827.61987117372</v>
      </c>
      <c r="D875" s="64"/>
      <c r="E875" s="176">
        <v>121827.6198712058</v>
      </c>
    </row>
    <row r="876" spans="2:5" x14ac:dyDescent="0.25">
      <c r="B876">
        <v>810</v>
      </c>
      <c r="C876" s="64">
        <f t="shared" si="12"/>
        <v>123140.41908644476</v>
      </c>
      <c r="D876" s="64"/>
      <c r="E876" s="176">
        <v>123140.41908647721</v>
      </c>
    </row>
    <row r="877" spans="2:5" x14ac:dyDescent="0.25">
      <c r="B877">
        <v>811</v>
      </c>
      <c r="C877" s="64">
        <f t="shared" si="12"/>
        <v>124467.44029321456</v>
      </c>
      <c r="D877" s="64"/>
      <c r="E877" s="176">
        <v>124467.44029324735</v>
      </c>
    </row>
    <row r="878" spans="2:5" x14ac:dyDescent="0.25">
      <c r="B878">
        <v>812</v>
      </c>
      <c r="C878" s="64">
        <f t="shared" si="12"/>
        <v>125808.83756305771</v>
      </c>
      <c r="D878" s="64"/>
      <c r="E878" s="176">
        <v>125808.83756309086</v>
      </c>
    </row>
    <row r="879" spans="2:5" x14ac:dyDescent="0.25">
      <c r="B879">
        <v>813</v>
      </c>
      <c r="C879" s="64">
        <f t="shared" si="12"/>
        <v>127164.76663665748</v>
      </c>
      <c r="D879" s="64"/>
      <c r="E879" s="176">
        <v>127164.766636691</v>
      </c>
    </row>
    <row r="880" spans="2:5" x14ac:dyDescent="0.25">
      <c r="B880">
        <v>814</v>
      </c>
      <c r="C880" s="64">
        <f t="shared" si="12"/>
        <v>128535.38494188793</v>
      </c>
      <c r="D880" s="64"/>
      <c r="E880" s="176">
        <v>128535.38494192186</v>
      </c>
    </row>
    <row r="881" spans="2:5" x14ac:dyDescent="0.25">
      <c r="B881">
        <v>815</v>
      </c>
      <c r="C881" s="64">
        <f t="shared" si="12"/>
        <v>129920.8516120917</v>
      </c>
      <c r="D881" s="64"/>
      <c r="E881" s="176">
        <v>129920.85161212599</v>
      </c>
    </row>
    <row r="882" spans="2:5" x14ac:dyDescent="0.25">
      <c r="B882">
        <v>816</v>
      </c>
      <c r="C882" s="64">
        <f t="shared" si="12"/>
        <v>131321.32750455601</v>
      </c>
      <c r="D882" s="64"/>
      <c r="E882" s="176">
        <v>131321.32750459068</v>
      </c>
    </row>
    <row r="883" spans="2:5" x14ac:dyDescent="0.25">
      <c r="B883">
        <v>817</v>
      </c>
      <c r="C883" s="64">
        <f t="shared" si="12"/>
        <v>132736.97521918869</v>
      </c>
      <c r="D883" s="64"/>
      <c r="E883" s="176">
        <v>132736.97521922371</v>
      </c>
    </row>
    <row r="884" spans="2:5" x14ac:dyDescent="0.25">
      <c r="B884">
        <v>818</v>
      </c>
      <c r="C884" s="64">
        <f t="shared" si="12"/>
        <v>134167.95911739656</v>
      </c>
      <c r="D884" s="64"/>
      <c r="E884" s="176">
        <v>134167.95911743192</v>
      </c>
    </row>
    <row r="885" spans="2:5" x14ac:dyDescent="0.25">
      <c r="B885">
        <v>819</v>
      </c>
      <c r="C885" s="64">
        <f t="shared" si="12"/>
        <v>135614.44534116835</v>
      </c>
      <c r="D885" s="64"/>
      <c r="E885" s="176">
        <v>135614.44534120412</v>
      </c>
    </row>
    <row r="886" spans="2:5" x14ac:dyDescent="0.25">
      <c r="B886">
        <v>820</v>
      </c>
      <c r="C886" s="64">
        <f t="shared" si="12"/>
        <v>137076.60183236434</v>
      </c>
      <c r="D886" s="64"/>
      <c r="E886" s="176">
        <v>137076.60183240048</v>
      </c>
    </row>
    <row r="887" spans="2:5" x14ac:dyDescent="0.25">
      <c r="B887">
        <v>821</v>
      </c>
      <c r="C887" s="64">
        <f t="shared" si="12"/>
        <v>138554.59835221493</v>
      </c>
      <c r="D887" s="64"/>
      <c r="E887" s="176">
        <v>138554.59835225152</v>
      </c>
    </row>
    <row r="888" spans="2:5" x14ac:dyDescent="0.25">
      <c r="B888">
        <v>822</v>
      </c>
      <c r="C888" s="64">
        <f t="shared" si="12"/>
        <v>140048.60650103059</v>
      </c>
      <c r="D888" s="64"/>
      <c r="E888" s="176">
        <v>140048.60650106758</v>
      </c>
    </row>
    <row r="889" spans="2:5" x14ac:dyDescent="0.25">
      <c r="B889">
        <v>823</v>
      </c>
      <c r="C889" s="64">
        <f t="shared" si="12"/>
        <v>141558.79973812509</v>
      </c>
      <c r="D889" s="64"/>
      <c r="E889" s="176">
        <v>141558.79973816243</v>
      </c>
    </row>
    <row r="890" spans="2:5" x14ac:dyDescent="0.25">
      <c r="B890">
        <v>824</v>
      </c>
      <c r="C890" s="64">
        <f t="shared" si="12"/>
        <v>143085.35340195478</v>
      </c>
      <c r="D890" s="64"/>
      <c r="E890" s="176">
        <v>143085.35340199256</v>
      </c>
    </row>
    <row r="891" spans="2:5" x14ac:dyDescent="0.25">
      <c r="B891">
        <v>825</v>
      </c>
      <c r="C891" s="64">
        <f t="shared" si="12"/>
        <v>144628.44473047595</v>
      </c>
      <c r="D891" s="64"/>
      <c r="E891" s="176">
        <v>144628.44473051414</v>
      </c>
    </row>
    <row r="892" spans="2:5" x14ac:dyDescent="0.25">
      <c r="B892">
        <v>826</v>
      </c>
      <c r="C892" s="64">
        <f t="shared" si="12"/>
        <v>146188.25288172276</v>
      </c>
      <c r="D892" s="64"/>
      <c r="E892" s="176">
        <v>146188.25288176135</v>
      </c>
    </row>
    <row r="893" spans="2:5" x14ac:dyDescent="0.25">
      <c r="B893">
        <v>827</v>
      </c>
      <c r="C893" s="64">
        <f t="shared" si="12"/>
        <v>147764.95895460807</v>
      </c>
      <c r="D893" s="64"/>
      <c r="E893" s="176">
        <v>147764.9589546471</v>
      </c>
    </row>
    <row r="894" spans="2:5" x14ac:dyDescent="0.25">
      <c r="B894">
        <v>828</v>
      </c>
      <c r="C894" s="64">
        <f t="shared" si="12"/>
        <v>149358.74600994965</v>
      </c>
      <c r="D894" s="64"/>
      <c r="E894" s="176">
        <v>149358.74600998909</v>
      </c>
    </row>
    <row r="895" spans="2:5" x14ac:dyDescent="0.25">
      <c r="B895">
        <v>829</v>
      </c>
      <c r="C895" s="64">
        <f t="shared" si="12"/>
        <v>150969.7990917241</v>
      </c>
      <c r="D895" s="64"/>
      <c r="E895" s="176">
        <v>150969.79909176397</v>
      </c>
    </row>
    <row r="896" spans="2:5" x14ac:dyDescent="0.25">
      <c r="B896">
        <v>830</v>
      </c>
      <c r="C896" s="64">
        <f t="shared" si="12"/>
        <v>152598.3052485511</v>
      </c>
      <c r="D896" s="64"/>
      <c r="E896" s="176">
        <v>152598.30524859141</v>
      </c>
    </row>
    <row r="897" spans="2:5" x14ac:dyDescent="0.25">
      <c r="B897">
        <v>831</v>
      </c>
      <c r="C897" s="64">
        <f t="shared" si="12"/>
        <v>154244.45355541038</v>
      </c>
      <c r="D897" s="64"/>
      <c r="E897" s="176">
        <v>154244.45355545112</v>
      </c>
    </row>
    <row r="898" spans="2:5" x14ac:dyDescent="0.25">
      <c r="B898">
        <v>832</v>
      </c>
      <c r="C898" s="64">
        <f t="shared" si="12"/>
        <v>155908.43513559399</v>
      </c>
      <c r="D898" s="64"/>
      <c r="E898" s="176">
        <v>155908.43513563517</v>
      </c>
    </row>
    <row r="899" spans="2:5" x14ac:dyDescent="0.25">
      <c r="B899">
        <v>833</v>
      </c>
      <c r="C899" s="64">
        <f t="shared" si="12"/>
        <v>157590.44318289624</v>
      </c>
      <c r="D899" s="64"/>
      <c r="E899" s="176">
        <v>157590.44318293786</v>
      </c>
    </row>
    <row r="900" spans="2:5" x14ac:dyDescent="0.25">
      <c r="B900">
        <v>834</v>
      </c>
      <c r="C900" s="64">
        <f t="shared" ref="C900:C963" si="13">C899*(1+0.13/12)-7</f>
        <v>159290.67298404427</v>
      </c>
      <c r="D900" s="64"/>
      <c r="E900" s="176">
        <v>159290.67298408636</v>
      </c>
    </row>
    <row r="901" spans="2:5" x14ac:dyDescent="0.25">
      <c r="B901">
        <v>835</v>
      </c>
      <c r="C901" s="64">
        <f t="shared" si="13"/>
        <v>161009.3219413714</v>
      </c>
      <c r="D901" s="64"/>
      <c r="E901" s="176">
        <v>161009.32194141395</v>
      </c>
    </row>
    <row r="902" spans="2:5" x14ac:dyDescent="0.25">
      <c r="B902">
        <v>836</v>
      </c>
      <c r="C902" s="64">
        <f t="shared" si="13"/>
        <v>162746.58959573624</v>
      </c>
      <c r="D902" s="64"/>
      <c r="E902" s="176">
        <v>162746.58959577931</v>
      </c>
    </row>
    <row r="903" spans="2:5" x14ac:dyDescent="0.25">
      <c r="B903">
        <v>837</v>
      </c>
      <c r="C903" s="64">
        <f t="shared" si="13"/>
        <v>164502.67764969004</v>
      </c>
      <c r="D903" s="64"/>
      <c r="E903" s="176">
        <v>164502.67764973352</v>
      </c>
    </row>
    <row r="904" spans="2:5" x14ac:dyDescent="0.25">
      <c r="B904">
        <v>838</v>
      </c>
      <c r="C904" s="64">
        <f t="shared" si="13"/>
        <v>166277.78999089499</v>
      </c>
      <c r="D904" s="64"/>
      <c r="E904" s="176">
        <v>166277.78999093897</v>
      </c>
    </row>
    <row r="905" spans="2:5" x14ac:dyDescent="0.25">
      <c r="B905">
        <v>839</v>
      </c>
      <c r="C905" s="64">
        <f t="shared" si="13"/>
        <v>168072.13271579635</v>
      </c>
      <c r="D905" s="64"/>
      <c r="E905" s="176">
        <v>168072.13271584077</v>
      </c>
    </row>
    <row r="906" spans="2:5" x14ac:dyDescent="0.25">
      <c r="B906">
        <v>840</v>
      </c>
      <c r="C906" s="64">
        <f t="shared" si="13"/>
        <v>169885.91415355081</v>
      </c>
      <c r="D906" s="64"/>
      <c r="E906" s="176">
        <v>169885.91415359572</v>
      </c>
    </row>
    <row r="907" spans="2:5" x14ac:dyDescent="0.25">
      <c r="B907">
        <v>841</v>
      </c>
      <c r="C907" s="64">
        <f t="shared" si="13"/>
        <v>171719.34489021427</v>
      </c>
      <c r="D907" s="64"/>
      <c r="E907" s="176">
        <v>171719.34489025967</v>
      </c>
    </row>
    <row r="908" spans="2:5" x14ac:dyDescent="0.25">
      <c r="B908">
        <v>842</v>
      </c>
      <c r="C908" s="64">
        <f t="shared" si="13"/>
        <v>173572.63779319156</v>
      </c>
      <c r="D908" s="64"/>
      <c r="E908" s="176">
        <v>173572.63779323749</v>
      </c>
    </row>
    <row r="909" spans="2:5" x14ac:dyDescent="0.25">
      <c r="B909">
        <v>843</v>
      </c>
      <c r="C909" s="64">
        <f t="shared" si="13"/>
        <v>175446.00803595112</v>
      </c>
      <c r="D909" s="64"/>
      <c r="E909" s="176">
        <v>175446.0080359976</v>
      </c>
    </row>
    <row r="910" spans="2:5" x14ac:dyDescent="0.25">
      <c r="B910">
        <v>844</v>
      </c>
      <c r="C910" s="64">
        <f t="shared" si="13"/>
        <v>177339.67312300723</v>
      </c>
      <c r="D910" s="64"/>
      <c r="E910" s="176">
        <v>177339.67312305418</v>
      </c>
    </row>
    <row r="911" spans="2:5" x14ac:dyDescent="0.25">
      <c r="B911">
        <v>845</v>
      </c>
      <c r="C911" s="64">
        <f t="shared" si="13"/>
        <v>179253.85291517313</v>
      </c>
      <c r="D911" s="64"/>
      <c r="E911" s="176">
        <v>179253.85291522057</v>
      </c>
    </row>
    <row r="912" spans="2:5" x14ac:dyDescent="0.25">
      <c r="B912">
        <v>846</v>
      </c>
      <c r="C912" s="64">
        <f t="shared" si="13"/>
        <v>181188.7696550875</v>
      </c>
      <c r="D912" s="64"/>
      <c r="E912" s="176">
        <v>181188.76965513552</v>
      </c>
    </row>
    <row r="913" spans="2:5" x14ac:dyDescent="0.25">
      <c r="B913">
        <v>847</v>
      </c>
      <c r="C913" s="64">
        <f t="shared" si="13"/>
        <v>183144.6479930176</v>
      </c>
      <c r="D913" s="64"/>
      <c r="E913" s="176">
        <v>183144.64799306609</v>
      </c>
    </row>
    <row r="914" spans="2:5" x14ac:dyDescent="0.25">
      <c r="B914">
        <v>848</v>
      </c>
      <c r="C914" s="64">
        <f t="shared" si="13"/>
        <v>185121.71501294195</v>
      </c>
      <c r="D914" s="64"/>
      <c r="E914" s="176">
        <v>185121.71501299099</v>
      </c>
    </row>
    <row r="915" spans="2:5" x14ac:dyDescent="0.25">
      <c r="B915">
        <v>849</v>
      </c>
      <c r="C915" s="64">
        <f t="shared" si="13"/>
        <v>187120.20025891546</v>
      </c>
      <c r="D915" s="64"/>
      <c r="E915" s="176">
        <v>187120.20025896505</v>
      </c>
    </row>
    <row r="916" spans="2:5" x14ac:dyDescent="0.25">
      <c r="B916">
        <v>850</v>
      </c>
      <c r="C916" s="64">
        <f t="shared" si="13"/>
        <v>189140.33576172037</v>
      </c>
      <c r="D916" s="64"/>
      <c r="E916" s="176">
        <v>189140.33576177043</v>
      </c>
    </row>
    <row r="917" spans="2:5" x14ac:dyDescent="0.25">
      <c r="B917">
        <v>851</v>
      </c>
      <c r="C917" s="64">
        <f t="shared" si="13"/>
        <v>191182.35606580565</v>
      </c>
      <c r="D917" s="64"/>
      <c r="E917" s="176">
        <v>191182.35606585629</v>
      </c>
    </row>
    <row r="918" spans="2:5" x14ac:dyDescent="0.25">
      <c r="B918">
        <v>852</v>
      </c>
      <c r="C918" s="64">
        <f t="shared" si="13"/>
        <v>193246.49825651853</v>
      </c>
      <c r="D918" s="64"/>
      <c r="E918" s="176">
        <v>193246.4982565697</v>
      </c>
    </row>
    <row r="919" spans="2:5" x14ac:dyDescent="0.25">
      <c r="B919">
        <v>853</v>
      </c>
      <c r="C919" s="64">
        <f t="shared" si="13"/>
        <v>195333.00198763079</v>
      </c>
      <c r="D919" s="64"/>
      <c r="E919" s="176">
        <v>195333.00198768254</v>
      </c>
    </row>
    <row r="920" spans="2:5" x14ac:dyDescent="0.25">
      <c r="B920">
        <v>854</v>
      </c>
      <c r="C920" s="64">
        <f t="shared" si="13"/>
        <v>197442.10950916345</v>
      </c>
      <c r="D920" s="64"/>
      <c r="E920" s="176">
        <v>197442.10950921581</v>
      </c>
    </row>
    <row r="921" spans="2:5" x14ac:dyDescent="0.25">
      <c r="B921">
        <v>855</v>
      </c>
      <c r="C921" s="64">
        <f t="shared" si="13"/>
        <v>199574.06569551269</v>
      </c>
      <c r="D921" s="64"/>
      <c r="E921" s="176">
        <v>199574.0656955656</v>
      </c>
    </row>
    <row r="922" spans="2:5" x14ac:dyDescent="0.25">
      <c r="B922">
        <v>856</v>
      </c>
      <c r="C922" s="64">
        <f t="shared" si="13"/>
        <v>201729.11807388073</v>
      </c>
      <c r="D922" s="64"/>
      <c r="E922" s="176">
        <v>201729.11807393425</v>
      </c>
    </row>
    <row r="923" spans="2:5" x14ac:dyDescent="0.25">
      <c r="B923">
        <v>857</v>
      </c>
      <c r="C923" s="64">
        <f t="shared" si="13"/>
        <v>203907.51685301441</v>
      </c>
      <c r="D923" s="64"/>
      <c r="E923" s="176">
        <v>203907.51685306855</v>
      </c>
    </row>
    <row r="924" spans="2:5" x14ac:dyDescent="0.25">
      <c r="B924">
        <v>858</v>
      </c>
      <c r="C924" s="64">
        <f t="shared" si="13"/>
        <v>206109.51495225538</v>
      </c>
      <c r="D924" s="64"/>
      <c r="E924" s="176">
        <v>206109.51495231004</v>
      </c>
    </row>
    <row r="925" spans="2:5" x14ac:dyDescent="0.25">
      <c r="B925">
        <v>859</v>
      </c>
      <c r="C925" s="64">
        <f t="shared" si="13"/>
        <v>208335.36803090479</v>
      </c>
      <c r="D925" s="64"/>
      <c r="E925" s="176">
        <v>208335.36803096009</v>
      </c>
    </row>
    <row r="926" spans="2:5" x14ac:dyDescent="0.25">
      <c r="B926">
        <v>860</v>
      </c>
      <c r="C926" s="64">
        <f t="shared" si="13"/>
        <v>210585.33451790625</v>
      </c>
      <c r="D926" s="64"/>
      <c r="E926" s="176">
        <v>210585.33451796215</v>
      </c>
    </row>
    <row r="927" spans="2:5" x14ac:dyDescent="0.25">
      <c r="B927">
        <v>861</v>
      </c>
      <c r="C927" s="64">
        <f t="shared" si="13"/>
        <v>212859.67564185022</v>
      </c>
      <c r="D927" s="64"/>
      <c r="E927" s="176">
        <v>212859.67564190668</v>
      </c>
    </row>
    <row r="928" spans="2:5" x14ac:dyDescent="0.25">
      <c r="B928">
        <v>862</v>
      </c>
      <c r="C928" s="64">
        <f t="shared" si="13"/>
        <v>215158.65546130357</v>
      </c>
      <c r="D928" s="64"/>
      <c r="E928" s="176">
        <v>215158.65546136073</v>
      </c>
    </row>
    <row r="929" spans="2:5" x14ac:dyDescent="0.25">
      <c r="B929">
        <v>863</v>
      </c>
      <c r="C929" s="64">
        <f t="shared" si="13"/>
        <v>217482.54089546768</v>
      </c>
      <c r="D929" s="64"/>
      <c r="E929" s="176">
        <v>217482.54089552545</v>
      </c>
    </row>
    <row r="930" spans="2:5" x14ac:dyDescent="0.25">
      <c r="B930">
        <v>864</v>
      </c>
      <c r="C930" s="64">
        <f t="shared" si="13"/>
        <v>219831.60175516855</v>
      </c>
      <c r="D930" s="64"/>
      <c r="E930" s="176">
        <v>219831.60175522696</v>
      </c>
    </row>
    <row r="931" spans="2:5" x14ac:dyDescent="0.25">
      <c r="B931">
        <v>865</v>
      </c>
      <c r="C931" s="64">
        <f t="shared" si="13"/>
        <v>222206.11077418286</v>
      </c>
      <c r="D931" s="64"/>
      <c r="E931" s="176">
        <v>222206.11077424185</v>
      </c>
    </row>
    <row r="932" spans="2:5" x14ac:dyDescent="0.25">
      <c r="B932">
        <v>866</v>
      </c>
      <c r="C932" s="64">
        <f t="shared" si="13"/>
        <v>224606.34364090316</v>
      </c>
      <c r="D932" s="64"/>
      <c r="E932" s="176">
        <v>224606.34364096282</v>
      </c>
    </row>
    <row r="933" spans="2:5" x14ac:dyDescent="0.25">
      <c r="B933">
        <v>867</v>
      </c>
      <c r="C933" s="64">
        <f t="shared" si="13"/>
        <v>227032.57903034624</v>
      </c>
      <c r="D933" s="64"/>
      <c r="E933" s="176">
        <v>227032.5790304066</v>
      </c>
    </row>
    <row r="934" spans="2:5" x14ac:dyDescent="0.25">
      <c r="B934">
        <v>868</v>
      </c>
      <c r="C934" s="64">
        <f t="shared" si="13"/>
        <v>229485.09863650831</v>
      </c>
      <c r="D934" s="64"/>
      <c r="E934" s="176">
        <v>229485.09863656931</v>
      </c>
    </row>
    <row r="935" spans="2:5" x14ac:dyDescent="0.25">
      <c r="B935">
        <v>869</v>
      </c>
      <c r="C935" s="64">
        <f t="shared" si="13"/>
        <v>231964.18720507046</v>
      </c>
      <c r="D935" s="64"/>
      <c r="E935" s="176">
        <v>231964.1872051321</v>
      </c>
    </row>
    <row r="936" spans="2:5" x14ac:dyDescent="0.25">
      <c r="B936">
        <v>870</v>
      </c>
      <c r="C936" s="64">
        <f t="shared" si="13"/>
        <v>234470.13256645869</v>
      </c>
      <c r="D936" s="64"/>
      <c r="E936" s="176">
        <v>234470.13256652103</v>
      </c>
    </row>
    <row r="937" spans="2:5" x14ac:dyDescent="0.25">
      <c r="B937">
        <v>871</v>
      </c>
      <c r="C937" s="64">
        <f t="shared" si="13"/>
        <v>237003.22566926197</v>
      </c>
      <c r="D937" s="64"/>
      <c r="E937" s="176">
        <v>237003.22566932498</v>
      </c>
    </row>
    <row r="938" spans="2:5" x14ac:dyDescent="0.25">
      <c r="B938">
        <v>872</v>
      </c>
      <c r="C938" s="64">
        <f t="shared" si="13"/>
        <v>239563.76061401228</v>
      </c>
      <c r="D938" s="64"/>
      <c r="E938" s="176">
        <v>239563.76061407599</v>
      </c>
    </row>
    <row r="939" spans="2:5" x14ac:dyDescent="0.25">
      <c r="B939">
        <v>873</v>
      </c>
      <c r="C939" s="64">
        <f t="shared" si="13"/>
        <v>242152.03468733071</v>
      </c>
      <c r="D939" s="64"/>
      <c r="E939" s="176">
        <v>242152.03468739518</v>
      </c>
    </row>
    <row r="940" spans="2:5" x14ac:dyDescent="0.25">
      <c r="B940">
        <v>874</v>
      </c>
      <c r="C940" s="64">
        <f t="shared" si="13"/>
        <v>244768.34839644344</v>
      </c>
      <c r="D940" s="64"/>
      <c r="E940" s="176">
        <v>244768.34839650861</v>
      </c>
    </row>
    <row r="941" spans="2:5" x14ac:dyDescent="0.25">
      <c r="B941">
        <v>875</v>
      </c>
      <c r="C941" s="64">
        <f t="shared" si="13"/>
        <v>247413.00550407157</v>
      </c>
      <c r="D941" s="64"/>
      <c r="E941" s="176">
        <v>247413.00550413743</v>
      </c>
    </row>
    <row r="942" spans="2:5" x14ac:dyDescent="0.25">
      <c r="B942">
        <v>876</v>
      </c>
      <c r="C942" s="64">
        <f t="shared" si="13"/>
        <v>250086.313063699</v>
      </c>
      <c r="D942" s="64"/>
      <c r="E942" s="176">
        <v>250086.31306376561</v>
      </c>
    </row>
    <row r="943" spans="2:5" x14ac:dyDescent="0.25">
      <c r="B943">
        <v>877</v>
      </c>
      <c r="C943" s="64">
        <f t="shared" si="13"/>
        <v>252788.58145522239</v>
      </c>
      <c r="D943" s="64"/>
      <c r="E943" s="176">
        <v>252788.58145528968</v>
      </c>
    </row>
    <row r="944" spans="2:5" x14ac:dyDescent="0.25">
      <c r="B944">
        <v>878</v>
      </c>
      <c r="C944" s="64">
        <f t="shared" si="13"/>
        <v>255520.12442098727</v>
      </c>
      <c r="D944" s="64"/>
      <c r="E944" s="176">
        <v>255520.12442105534</v>
      </c>
    </row>
    <row r="945" spans="2:5" x14ac:dyDescent="0.25">
      <c r="B945">
        <v>879</v>
      </c>
      <c r="C945" s="64">
        <f t="shared" si="13"/>
        <v>258281.25910221462</v>
      </c>
      <c r="D945" s="64"/>
      <c r="E945" s="176">
        <v>258281.25910228342</v>
      </c>
    </row>
    <row r="946" spans="2:5" x14ac:dyDescent="0.25">
      <c r="B946">
        <v>880</v>
      </c>
      <c r="C946" s="64">
        <f t="shared" si="13"/>
        <v>261072.30607582192</v>
      </c>
      <c r="D946" s="64"/>
      <c r="E946" s="176">
        <v>261072.30607589145</v>
      </c>
    </row>
    <row r="947" spans="2:5" x14ac:dyDescent="0.25">
      <c r="B947">
        <v>881</v>
      </c>
      <c r="C947" s="64">
        <f t="shared" si="13"/>
        <v>263893.5893916433</v>
      </c>
      <c r="D947" s="64"/>
      <c r="E947" s="176">
        <v>263893.58939171361</v>
      </c>
    </row>
    <row r="948" spans="2:5" x14ac:dyDescent="0.25">
      <c r="B948">
        <v>882</v>
      </c>
      <c r="C948" s="64">
        <f t="shared" si="13"/>
        <v>266745.43661005277</v>
      </c>
      <c r="D948" s="64"/>
      <c r="E948" s="176">
        <v>266745.43661012378</v>
      </c>
    </row>
    <row r="949" spans="2:5" x14ac:dyDescent="0.25">
      <c r="B949">
        <v>883</v>
      </c>
      <c r="C949" s="64">
        <f t="shared" si="13"/>
        <v>269628.178839995</v>
      </c>
      <c r="D949" s="64"/>
      <c r="E949" s="176">
        <v>269628.17884006683</v>
      </c>
    </row>
    <row r="950" spans="2:5" x14ac:dyDescent="0.25">
      <c r="B950">
        <v>884</v>
      </c>
      <c r="C950" s="64">
        <f t="shared" si="13"/>
        <v>272542.15077742824</v>
      </c>
      <c r="D950" s="64"/>
      <c r="E950" s="176">
        <v>272542.15077750088</v>
      </c>
    </row>
    <row r="951" spans="2:5" x14ac:dyDescent="0.25">
      <c r="B951">
        <v>885</v>
      </c>
      <c r="C951" s="64">
        <f t="shared" si="13"/>
        <v>275487.69074418367</v>
      </c>
      <c r="D951" s="64"/>
      <c r="E951" s="176">
        <v>275487.69074425712</v>
      </c>
    </row>
    <row r="952" spans="2:5" x14ac:dyDescent="0.25">
      <c r="B952">
        <v>886</v>
      </c>
      <c r="C952" s="64">
        <f t="shared" si="13"/>
        <v>278465.14072724566</v>
      </c>
      <c r="D952" s="64"/>
      <c r="E952" s="176">
        <v>278465.14072731987</v>
      </c>
    </row>
    <row r="953" spans="2:5" x14ac:dyDescent="0.25">
      <c r="B953">
        <v>887</v>
      </c>
      <c r="C953" s="64">
        <f t="shared" si="13"/>
        <v>281474.84641845746</v>
      </c>
      <c r="D953" s="64"/>
      <c r="E953" s="176">
        <v>281474.84641853248</v>
      </c>
    </row>
    <row r="954" spans="2:5" x14ac:dyDescent="0.25">
      <c r="B954">
        <v>888</v>
      </c>
      <c r="C954" s="64">
        <f t="shared" si="13"/>
        <v>284517.15725465736</v>
      </c>
      <c r="D954" s="64"/>
      <c r="E954" s="176">
        <v>284517.1572547332</v>
      </c>
    </row>
    <row r="955" spans="2:5" x14ac:dyDescent="0.25">
      <c r="B955">
        <v>889</v>
      </c>
      <c r="C955" s="64">
        <f t="shared" si="13"/>
        <v>287592.42645824945</v>
      </c>
      <c r="D955" s="64"/>
      <c r="E955" s="176">
        <v>287592.42645832617</v>
      </c>
    </row>
    <row r="956" spans="2:5" x14ac:dyDescent="0.25">
      <c r="B956">
        <v>890</v>
      </c>
      <c r="C956" s="64">
        <f t="shared" si="13"/>
        <v>290701.01107821381</v>
      </c>
      <c r="D956" s="64"/>
      <c r="E956" s="176">
        <v>290701.01107829134</v>
      </c>
    </row>
    <row r="957" spans="2:5" x14ac:dyDescent="0.25">
      <c r="B957">
        <v>891</v>
      </c>
      <c r="C957" s="64">
        <f t="shared" si="13"/>
        <v>293843.27203156112</v>
      </c>
      <c r="D957" s="64"/>
      <c r="E957" s="176">
        <v>293843.27203163947</v>
      </c>
    </row>
    <row r="958" spans="2:5" x14ac:dyDescent="0.25">
      <c r="B958">
        <v>892</v>
      </c>
      <c r="C958" s="64">
        <f t="shared" si="13"/>
        <v>297019.57414523634</v>
      </c>
      <c r="D958" s="64"/>
      <c r="E958" s="176">
        <v>297019.57414531562</v>
      </c>
    </row>
    <row r="959" spans="2:5" x14ac:dyDescent="0.25">
      <c r="B959">
        <v>893</v>
      </c>
      <c r="C959" s="64">
        <f t="shared" si="13"/>
        <v>300230.28619847639</v>
      </c>
      <c r="D959" s="64"/>
      <c r="E959" s="176">
        <v>300230.28619855642</v>
      </c>
    </row>
    <row r="960" spans="2:5" x14ac:dyDescent="0.25">
      <c r="B960">
        <v>894</v>
      </c>
      <c r="C960" s="64">
        <f t="shared" si="13"/>
        <v>303475.78096562653</v>
      </c>
      <c r="D960" s="64"/>
      <c r="E960" s="176">
        <v>303475.7809657075</v>
      </c>
    </row>
    <row r="961" spans="2:5" x14ac:dyDescent="0.25">
      <c r="B961">
        <v>895</v>
      </c>
      <c r="C961" s="64">
        <f t="shared" si="13"/>
        <v>306756.43525942077</v>
      </c>
      <c r="D961" s="64"/>
      <c r="E961" s="176">
        <v>306756.43525950267</v>
      </c>
    </row>
    <row r="962" spans="2:5" x14ac:dyDescent="0.25">
      <c r="B962">
        <v>896</v>
      </c>
      <c r="C962" s="64">
        <f t="shared" si="13"/>
        <v>310072.62997473113</v>
      </c>
      <c r="D962" s="64"/>
      <c r="E962" s="176">
        <v>310072.6299748139</v>
      </c>
    </row>
    <row r="963" spans="2:5" x14ac:dyDescent="0.25">
      <c r="B963">
        <v>897</v>
      </c>
      <c r="C963" s="64">
        <f t="shared" si="13"/>
        <v>313424.75013279071</v>
      </c>
      <c r="D963" s="64"/>
      <c r="E963" s="176">
        <v>313424.75013287435</v>
      </c>
    </row>
    <row r="964" spans="2:5" x14ac:dyDescent="0.25">
      <c r="B964">
        <v>898</v>
      </c>
      <c r="C964" s="64">
        <f t="shared" ref="C964:C1027" si="14">C963*(1+0.13/12)-7</f>
        <v>316813.18492589594</v>
      </c>
      <c r="D964" s="64"/>
      <c r="E964" s="176">
        <v>316813.18492598046</v>
      </c>
    </row>
    <row r="965" spans="2:5" x14ac:dyDescent="0.25">
      <c r="B965">
        <v>899</v>
      </c>
      <c r="C965" s="64">
        <f t="shared" si="14"/>
        <v>320238.32776259311</v>
      </c>
      <c r="D965" s="64"/>
      <c r="E965" s="176">
        <v>320238.32776267861</v>
      </c>
    </row>
    <row r="966" spans="2:5" x14ac:dyDescent="0.25">
      <c r="B966">
        <v>900</v>
      </c>
      <c r="C966" s="64">
        <f t="shared" si="14"/>
        <v>323700.57631335448</v>
      </c>
      <c r="D966" s="64"/>
      <c r="E966" s="176">
        <v>323700.57631344092</v>
      </c>
    </row>
    <row r="967" spans="2:5" x14ac:dyDescent="0.25">
      <c r="B967">
        <v>901</v>
      </c>
      <c r="C967" s="64">
        <f t="shared" si="14"/>
        <v>327200.33255674911</v>
      </c>
      <c r="D967" s="64"/>
      <c r="E967" s="176">
        <v>327200.33255683648</v>
      </c>
    </row>
    <row r="968" spans="2:5" x14ac:dyDescent="0.25">
      <c r="B968">
        <v>902</v>
      </c>
      <c r="C968" s="64">
        <f t="shared" si="14"/>
        <v>330738.00282611389</v>
      </c>
      <c r="D968" s="64"/>
      <c r="E968" s="176">
        <v>330738.00282620225</v>
      </c>
    </row>
    <row r="969" spans="2:5" x14ac:dyDescent="0.25">
      <c r="B969">
        <v>903</v>
      </c>
      <c r="C969" s="64">
        <f t="shared" si="14"/>
        <v>334313.99785673013</v>
      </c>
      <c r="D969" s="64"/>
      <c r="E969" s="176">
        <v>334313.9978568193</v>
      </c>
    </row>
    <row r="970" spans="2:5" x14ac:dyDescent="0.25">
      <c r="B970">
        <v>904</v>
      </c>
      <c r="C970" s="64">
        <f t="shared" si="14"/>
        <v>337928.73283351137</v>
      </c>
      <c r="D970" s="64"/>
      <c r="E970" s="176">
        <v>337928.73283360165</v>
      </c>
    </row>
    <row r="971" spans="2:5" x14ac:dyDescent="0.25">
      <c r="B971">
        <v>905</v>
      </c>
      <c r="C971" s="64">
        <f t="shared" si="14"/>
        <v>341582.62743920769</v>
      </c>
      <c r="D971" s="64"/>
      <c r="E971" s="176">
        <v>341582.6274392989</v>
      </c>
    </row>
    <row r="972" spans="2:5" x14ac:dyDescent="0.25">
      <c r="B972">
        <v>906</v>
      </c>
      <c r="C972" s="64">
        <f t="shared" si="14"/>
        <v>345276.10590313241</v>
      </c>
      <c r="D972" s="64"/>
      <c r="E972" s="176">
        <v>345276.10590322467</v>
      </c>
    </row>
    <row r="973" spans="2:5" x14ac:dyDescent="0.25">
      <c r="B973">
        <v>907</v>
      </c>
      <c r="C973" s="64">
        <f t="shared" si="14"/>
        <v>349009.59705041634</v>
      </c>
      <c r="D973" s="64"/>
      <c r="E973" s="176">
        <v>349009.59705050953</v>
      </c>
    </row>
    <row r="974" spans="2:5" x14ac:dyDescent="0.25">
      <c r="B974">
        <v>908</v>
      </c>
      <c r="C974" s="64">
        <f t="shared" si="14"/>
        <v>352783.5343517958</v>
      </c>
      <c r="D974" s="64"/>
      <c r="E974" s="176">
        <v>352783.53435189009</v>
      </c>
    </row>
    <row r="975" spans="2:5" x14ac:dyDescent="0.25">
      <c r="B975">
        <v>909</v>
      </c>
      <c r="C975" s="64">
        <f t="shared" si="14"/>
        <v>356598.35597394023</v>
      </c>
      <c r="D975" s="64"/>
      <c r="E975" s="176">
        <v>356598.35597403551</v>
      </c>
    </row>
    <row r="976" spans="2:5" x14ac:dyDescent="0.25">
      <c r="B976">
        <v>910</v>
      </c>
      <c r="C976" s="64">
        <f t="shared" si="14"/>
        <v>360454.50483032456</v>
      </c>
      <c r="D976" s="64"/>
      <c r="E976" s="176">
        <v>360454.50483042089</v>
      </c>
    </row>
    <row r="977" spans="2:5" x14ac:dyDescent="0.25">
      <c r="B977">
        <v>911</v>
      </c>
      <c r="C977" s="64">
        <f t="shared" si="14"/>
        <v>364352.42863265303</v>
      </c>
      <c r="D977" s="64"/>
      <c r="E977" s="176">
        <v>364352.42863275047</v>
      </c>
    </row>
    <row r="978" spans="2:5" x14ac:dyDescent="0.25">
      <c r="B978">
        <v>912</v>
      </c>
      <c r="C978" s="64">
        <f t="shared" si="14"/>
        <v>368292.57994284009</v>
      </c>
      <c r="D978" s="64"/>
      <c r="E978" s="176">
        <v>368292.57994293846</v>
      </c>
    </row>
    <row r="979" spans="2:5" x14ac:dyDescent="0.25">
      <c r="B979">
        <v>913</v>
      </c>
      <c r="C979" s="64">
        <f t="shared" si="14"/>
        <v>372275.41622555419</v>
      </c>
      <c r="D979" s="64"/>
      <c r="E979" s="176">
        <v>372275.41622565367</v>
      </c>
    </row>
    <row r="980" spans="2:5" x14ac:dyDescent="0.25">
      <c r="B980">
        <v>914</v>
      </c>
      <c r="C980" s="64">
        <f t="shared" si="14"/>
        <v>376301.39990133099</v>
      </c>
      <c r="D980" s="64"/>
      <c r="E980" s="176">
        <v>376301.39990143164</v>
      </c>
    </row>
    <row r="981" spans="2:5" x14ac:dyDescent="0.25">
      <c r="B981">
        <v>915</v>
      </c>
      <c r="C981" s="64">
        <f t="shared" si="14"/>
        <v>380370.99840026203</v>
      </c>
      <c r="D981" s="64"/>
      <c r="E981" s="176">
        <v>380370.99840036372</v>
      </c>
    </row>
    <row r="982" spans="2:5" x14ac:dyDescent="0.25">
      <c r="B982">
        <v>916</v>
      </c>
      <c r="C982" s="64">
        <f t="shared" si="14"/>
        <v>384484.68421626487</v>
      </c>
      <c r="D982" s="64"/>
      <c r="E982" s="176">
        <v>384484.68421636772</v>
      </c>
    </row>
    <row r="983" spans="2:5" x14ac:dyDescent="0.25">
      <c r="B983">
        <v>917</v>
      </c>
      <c r="C983" s="64">
        <f t="shared" si="14"/>
        <v>388642.93496194103</v>
      </c>
      <c r="D983" s="64"/>
      <c r="E983" s="176">
        <v>388642.93496204499</v>
      </c>
    </row>
    <row r="984" spans="2:5" x14ac:dyDescent="0.25">
      <c r="B984">
        <v>918</v>
      </c>
      <c r="C984" s="64">
        <f t="shared" si="14"/>
        <v>392846.23342402867</v>
      </c>
      <c r="D984" s="64"/>
      <c r="E984" s="176">
        <v>392846.2334241338</v>
      </c>
    </row>
    <row r="985" spans="2:5" x14ac:dyDescent="0.25">
      <c r="B985">
        <v>919</v>
      </c>
      <c r="C985" s="64">
        <f t="shared" si="14"/>
        <v>397095.06761945563</v>
      </c>
      <c r="D985" s="64"/>
      <c r="E985" s="176">
        <v>397095.0676195618</v>
      </c>
    </row>
    <row r="986" spans="2:5" x14ac:dyDescent="0.25">
      <c r="B986">
        <v>920</v>
      </c>
      <c r="C986" s="64">
        <f t="shared" si="14"/>
        <v>401389.93085199967</v>
      </c>
      <c r="D986" s="64"/>
      <c r="E986" s="176">
        <v>401389.93085210706</v>
      </c>
    </row>
    <row r="987" spans="2:5" x14ac:dyDescent="0.25">
      <c r="B987">
        <v>921</v>
      </c>
      <c r="C987" s="64">
        <f t="shared" si="14"/>
        <v>405731.32176956296</v>
      </c>
      <c r="D987" s="64"/>
      <c r="E987" s="176">
        <v>405731.32176967151</v>
      </c>
    </row>
    <row r="988" spans="2:5" x14ac:dyDescent="0.25">
      <c r="B988">
        <v>922</v>
      </c>
      <c r="C988" s="64">
        <f t="shared" si="14"/>
        <v>410119.74442206655</v>
      </c>
      <c r="D988" s="64"/>
      <c r="E988" s="176">
        <v>410119.74442217633</v>
      </c>
    </row>
    <row r="989" spans="2:5" x14ac:dyDescent="0.25">
      <c r="B989">
        <v>923</v>
      </c>
      <c r="C989" s="64">
        <f t="shared" si="14"/>
        <v>414555.70831997221</v>
      </c>
      <c r="D989" s="64"/>
      <c r="E989" s="176">
        <v>414555.70832008321</v>
      </c>
    </row>
    <row r="990" spans="2:5" x14ac:dyDescent="0.25">
      <c r="B990">
        <v>924</v>
      </c>
      <c r="C990" s="64">
        <f t="shared" si="14"/>
        <v>419039.72849343857</v>
      </c>
      <c r="D990" s="64"/>
      <c r="E990" s="176">
        <v>419039.72849355079</v>
      </c>
    </row>
    <row r="991" spans="2:5" x14ac:dyDescent="0.25">
      <c r="B991">
        <v>925</v>
      </c>
      <c r="C991" s="64">
        <f t="shared" si="14"/>
        <v>423572.32555211743</v>
      </c>
      <c r="D991" s="64"/>
      <c r="E991" s="176">
        <v>423572.32555223082</v>
      </c>
    </row>
    <row r="992" spans="2:5" x14ac:dyDescent="0.25">
      <c r="B992">
        <v>926</v>
      </c>
      <c r="C992" s="64">
        <f t="shared" si="14"/>
        <v>428154.02574559866</v>
      </c>
      <c r="D992" s="64"/>
      <c r="E992" s="176">
        <v>428154.02574571338</v>
      </c>
    </row>
    <row r="993" spans="2:5" x14ac:dyDescent="0.25">
      <c r="B993">
        <v>927</v>
      </c>
      <c r="C993" s="64">
        <f t="shared" si="14"/>
        <v>432785.3610245093</v>
      </c>
      <c r="D993" s="64"/>
      <c r="E993" s="176">
        <v>432785.36102462525</v>
      </c>
    </row>
    <row r="994" spans="2:5" x14ac:dyDescent="0.25">
      <c r="B994">
        <v>928</v>
      </c>
      <c r="C994" s="64">
        <f t="shared" si="14"/>
        <v>437466.86910227477</v>
      </c>
      <c r="D994" s="64"/>
      <c r="E994" s="176">
        <v>437466.86910239188</v>
      </c>
    </row>
    <row r="995" spans="2:5" x14ac:dyDescent="0.25">
      <c r="B995">
        <v>929</v>
      </c>
      <c r="C995" s="64">
        <f t="shared" si="14"/>
        <v>442199.09351754939</v>
      </c>
      <c r="D995" s="64"/>
      <c r="E995" s="176">
        <v>442199.09351766779</v>
      </c>
    </row>
    <row r="996" spans="2:5" x14ac:dyDescent="0.25">
      <c r="B996">
        <v>930</v>
      </c>
      <c r="C996" s="64">
        <f t="shared" si="14"/>
        <v>446982.58369732281</v>
      </c>
      <c r="D996" s="64"/>
      <c r="E996" s="176">
        <v>446982.58369744261</v>
      </c>
    </row>
    <row r="997" spans="2:5" x14ac:dyDescent="0.25">
      <c r="B997">
        <v>931</v>
      </c>
      <c r="C997" s="64">
        <f t="shared" si="14"/>
        <v>451817.89502071042</v>
      </c>
      <c r="D997" s="64"/>
      <c r="E997" s="176">
        <v>451817.89502083155</v>
      </c>
    </row>
    <row r="998" spans="2:5" x14ac:dyDescent="0.25">
      <c r="B998">
        <v>932</v>
      </c>
      <c r="C998" s="64">
        <f t="shared" si="14"/>
        <v>456705.58888343477</v>
      </c>
      <c r="D998" s="64"/>
      <c r="E998" s="176">
        <v>456705.58888355712</v>
      </c>
    </row>
    <row r="999" spans="2:5" x14ac:dyDescent="0.25">
      <c r="B999">
        <v>933</v>
      </c>
      <c r="C999" s="64">
        <f t="shared" si="14"/>
        <v>461646.2327630053</v>
      </c>
      <c r="D999" s="64"/>
      <c r="E999" s="176">
        <v>461646.232763129</v>
      </c>
    </row>
    <row r="1000" spans="2:5" x14ac:dyDescent="0.25">
      <c r="B1000">
        <v>934</v>
      </c>
      <c r="C1000" s="64">
        <f t="shared" si="14"/>
        <v>466640.40028460452</v>
      </c>
      <c r="D1000" s="64"/>
      <c r="E1000" s="176">
        <v>466640.40028472949</v>
      </c>
    </row>
    <row r="1001" spans="2:5" x14ac:dyDescent="0.25">
      <c r="B1001">
        <v>935</v>
      </c>
      <c r="C1001" s="64">
        <f t="shared" si="14"/>
        <v>471688.67128768767</v>
      </c>
      <c r="D1001" s="64"/>
      <c r="E1001" s="176">
        <v>471688.67128781404</v>
      </c>
    </row>
    <row r="1002" spans="2:5" x14ac:dyDescent="0.25">
      <c r="B1002">
        <v>936</v>
      </c>
      <c r="C1002" s="64">
        <f t="shared" si="14"/>
        <v>476791.63189330423</v>
      </c>
      <c r="D1002" s="64"/>
      <c r="E1002" s="176">
        <v>476791.63189343194</v>
      </c>
    </row>
    <row r="1003" spans="2:5" x14ac:dyDescent="0.25">
      <c r="B1003">
        <v>937</v>
      </c>
      <c r="C1003" s="64">
        <f t="shared" si="14"/>
        <v>481949.87457214831</v>
      </c>
      <c r="D1003" s="64"/>
      <c r="E1003" s="176">
        <v>481949.87457227753</v>
      </c>
    </row>
    <row r="1004" spans="2:5" x14ac:dyDescent="0.25">
      <c r="B1004">
        <v>938</v>
      </c>
      <c r="C1004" s="64">
        <f t="shared" si="14"/>
        <v>487163.99821334652</v>
      </c>
      <c r="D1004" s="64"/>
      <c r="E1004" s="176">
        <v>487163.9982134772</v>
      </c>
    </row>
    <row r="1005" spans="2:5" x14ac:dyDescent="0.25">
      <c r="B1005">
        <v>939</v>
      </c>
      <c r="C1005" s="64">
        <f t="shared" si="14"/>
        <v>492434.60819399107</v>
      </c>
      <c r="D1005" s="64"/>
      <c r="E1005" s="176">
        <v>492434.60819412308</v>
      </c>
    </row>
    <row r="1006" spans="2:5" x14ac:dyDescent="0.25">
      <c r="B1006">
        <v>940</v>
      </c>
      <c r="C1006" s="64">
        <f t="shared" si="14"/>
        <v>497762.31644942594</v>
      </c>
      <c r="D1006" s="64"/>
      <c r="E1006" s="176">
        <v>497762.31644955953</v>
      </c>
    </row>
    <row r="1007" spans="2:5" x14ac:dyDescent="0.25">
      <c r="B1007">
        <v>941</v>
      </c>
      <c r="C1007" s="64">
        <f t="shared" si="14"/>
        <v>503147.74154429469</v>
      </c>
      <c r="D1007" s="64"/>
      <c r="E1007" s="176">
        <v>503147.74154442968</v>
      </c>
    </row>
    <row r="1008" spans="2:5" x14ac:dyDescent="0.25">
      <c r="B1008">
        <v>942</v>
      </c>
      <c r="C1008" s="64">
        <f t="shared" si="14"/>
        <v>508591.50874435785</v>
      </c>
      <c r="D1008" s="64"/>
      <c r="E1008" s="176">
        <v>508591.50874449447</v>
      </c>
    </row>
    <row r="1009" spans="2:5" x14ac:dyDescent="0.25">
      <c r="B1009">
        <v>943</v>
      </c>
      <c r="C1009" s="64">
        <f t="shared" si="14"/>
        <v>514094.25008908834</v>
      </c>
      <c r="D1009" s="64"/>
      <c r="E1009" s="176">
        <v>514094.25008922635</v>
      </c>
    </row>
    <row r="1010" spans="2:5" x14ac:dyDescent="0.25">
      <c r="B1010">
        <v>944</v>
      </c>
      <c r="C1010" s="64">
        <f t="shared" si="14"/>
        <v>519656.60446505342</v>
      </c>
      <c r="D1010" s="64"/>
      <c r="E1010" s="176">
        <v>519656.60446519288</v>
      </c>
    </row>
    <row r="1011" spans="2:5" x14ac:dyDescent="0.25">
      <c r="B1011">
        <v>945</v>
      </c>
      <c r="C1011" s="64">
        <f t="shared" si="14"/>
        <v>525279.2176800915</v>
      </c>
      <c r="D1011" s="64"/>
      <c r="E1011" s="176">
        <v>525279.21768023248</v>
      </c>
    </row>
    <row r="1012" spans="2:5" x14ac:dyDescent="0.25">
      <c r="B1012">
        <v>946</v>
      </c>
      <c r="C1012" s="64">
        <f t="shared" si="14"/>
        <v>530962.74253829243</v>
      </c>
      <c r="D1012" s="64"/>
      <c r="E1012" s="176">
        <v>530962.7425384348</v>
      </c>
    </row>
    <row r="1013" spans="2:5" x14ac:dyDescent="0.25">
      <c r="B1013">
        <v>947</v>
      </c>
      <c r="C1013" s="64">
        <f t="shared" si="14"/>
        <v>536707.83891579055</v>
      </c>
      <c r="D1013" s="64"/>
      <c r="E1013" s="176">
        <v>536707.83891593455</v>
      </c>
    </row>
    <row r="1014" spans="2:5" x14ac:dyDescent="0.25">
      <c r="B1014">
        <v>948</v>
      </c>
      <c r="C1014" s="64">
        <f t="shared" si="14"/>
        <v>542515.17383737827</v>
      </c>
      <c r="D1014" s="64"/>
      <c r="E1014" s="176">
        <v>542515.17383752391</v>
      </c>
    </row>
    <row r="1015" spans="2:5" x14ac:dyDescent="0.25">
      <c r="B1015">
        <v>949</v>
      </c>
      <c r="C1015" s="64">
        <f t="shared" si="14"/>
        <v>548385.42155394983</v>
      </c>
      <c r="D1015" s="64"/>
      <c r="E1015" s="176">
        <v>548385.42155409697</v>
      </c>
    </row>
    <row r="1016" spans="2:5" x14ac:dyDescent="0.25">
      <c r="B1016">
        <v>950</v>
      </c>
      <c r="C1016" s="64">
        <f t="shared" si="14"/>
        <v>554319.26362078427</v>
      </c>
      <c r="D1016" s="64"/>
      <c r="E1016" s="176">
        <v>554319.26362093305</v>
      </c>
    </row>
    <row r="1017" spans="2:5" x14ac:dyDescent="0.25">
      <c r="B1017">
        <v>951</v>
      </c>
      <c r="C1017" s="64">
        <f t="shared" si="14"/>
        <v>560317.38897667604</v>
      </c>
      <c r="D1017" s="64"/>
      <c r="E1017" s="176">
        <v>560317.38897682645</v>
      </c>
    </row>
    <row r="1018" spans="2:5" x14ac:dyDescent="0.25">
      <c r="B1018">
        <v>952</v>
      </c>
      <c r="C1018" s="64">
        <f t="shared" si="14"/>
        <v>566380.4940239233</v>
      </c>
      <c r="D1018" s="64"/>
      <c r="E1018" s="176">
        <v>566380.49402407533</v>
      </c>
    </row>
    <row r="1019" spans="2:5" x14ac:dyDescent="0.25">
      <c r="B1019">
        <v>953</v>
      </c>
      <c r="C1019" s="64">
        <f t="shared" si="14"/>
        <v>572509.28270918247</v>
      </c>
      <c r="D1019" s="64"/>
      <c r="E1019" s="176">
        <v>572509.28270933614</v>
      </c>
    </row>
    <row r="1020" spans="2:5" x14ac:dyDescent="0.25">
      <c r="B1020">
        <v>954</v>
      </c>
      <c r="C1020" s="64">
        <f t="shared" si="14"/>
        <v>578704.46660519857</v>
      </c>
      <c r="D1020" s="64"/>
      <c r="E1020" s="176">
        <v>578704.46660535398</v>
      </c>
    </row>
    <row r="1021" spans="2:5" x14ac:dyDescent="0.25">
      <c r="B1021">
        <v>955</v>
      </c>
      <c r="C1021" s="64">
        <f t="shared" si="14"/>
        <v>584966.7649934215</v>
      </c>
      <c r="D1021" s="64"/>
      <c r="E1021" s="176">
        <v>584966.76499357843</v>
      </c>
    </row>
    <row r="1022" spans="2:5" x14ac:dyDescent="0.25">
      <c r="B1022">
        <v>956</v>
      </c>
      <c r="C1022" s="64">
        <f t="shared" si="14"/>
        <v>591296.90494751686</v>
      </c>
      <c r="D1022" s="64"/>
      <c r="E1022" s="176">
        <v>591296.90494767576</v>
      </c>
    </row>
    <row r="1023" spans="2:5" x14ac:dyDescent="0.25">
      <c r="B1023">
        <v>957</v>
      </c>
      <c r="C1023" s="64">
        <f t="shared" si="14"/>
        <v>597695.62141778157</v>
      </c>
      <c r="D1023" s="64"/>
      <c r="E1023" s="176">
        <v>597695.62141794211</v>
      </c>
    </row>
    <row r="1024" spans="2:5" x14ac:dyDescent="0.25">
      <c r="B1024">
        <v>958</v>
      </c>
      <c r="C1024" s="64">
        <f t="shared" si="14"/>
        <v>604163.65731647413</v>
      </c>
      <c r="D1024" s="64"/>
      <c r="E1024" s="176">
        <v>604163.65731663653</v>
      </c>
    </row>
    <row r="1025" spans="2:5" x14ac:dyDescent="0.25">
      <c r="B1025">
        <v>959</v>
      </c>
      <c r="C1025" s="64">
        <f t="shared" si="14"/>
        <v>610701.76360406925</v>
      </c>
      <c r="D1025" s="64"/>
      <c r="E1025" s="176">
        <v>610701.76360423327</v>
      </c>
    </row>
    <row r="1026" spans="2:5" x14ac:dyDescent="0.25">
      <c r="B1026">
        <v>960</v>
      </c>
      <c r="C1026" s="64">
        <f t="shared" si="14"/>
        <v>617310.69937644666</v>
      </c>
      <c r="D1026" s="64"/>
      <c r="E1026" s="176">
        <v>617310.69937661255</v>
      </c>
    </row>
    <row r="1027" spans="2:5" x14ac:dyDescent="0.25">
      <c r="B1027">
        <v>961</v>
      </c>
      <c r="C1027" s="64">
        <f t="shared" si="14"/>
        <v>623991.23195302475</v>
      </c>
      <c r="D1027" s="64"/>
      <c r="E1027" s="176">
        <v>623991.23195319239</v>
      </c>
    </row>
    <row r="1028" spans="2:5" x14ac:dyDescent="0.25">
      <c r="B1028">
        <v>962</v>
      </c>
      <c r="C1028" s="64">
        <f t="shared" ref="C1028:C1091" si="15">C1027*(1+0.13/12)-7</f>
        <v>630744.13696584909</v>
      </c>
      <c r="D1028" s="64"/>
      <c r="E1028" s="176">
        <v>630744.13696601847</v>
      </c>
    </row>
    <row r="1029" spans="2:5" x14ac:dyDescent="0.25">
      <c r="B1029">
        <v>963</v>
      </c>
      <c r="C1029" s="64">
        <f t="shared" si="15"/>
        <v>637570.19844964577</v>
      </c>
      <c r="D1029" s="64"/>
      <c r="E1029" s="176">
        <v>637570.1984498169</v>
      </c>
    </row>
    <row r="1030" spans="2:5" x14ac:dyDescent="0.25">
      <c r="B1030">
        <v>964</v>
      </c>
      <c r="C1030" s="64">
        <f t="shared" si="15"/>
        <v>644470.20893285016</v>
      </c>
      <c r="D1030" s="64"/>
      <c r="E1030" s="176">
        <v>644470.20893302339</v>
      </c>
    </row>
    <row r="1031" spans="2:5" x14ac:dyDescent="0.25">
      <c r="B1031">
        <v>965</v>
      </c>
      <c r="C1031" s="64">
        <f t="shared" si="15"/>
        <v>651444.9695296227</v>
      </c>
      <c r="D1031" s="64"/>
      <c r="E1031" s="176">
        <v>651444.96952979779</v>
      </c>
    </row>
    <row r="1032" spans="2:5" x14ac:dyDescent="0.25">
      <c r="B1032">
        <v>966</v>
      </c>
      <c r="C1032" s="64">
        <f t="shared" si="15"/>
        <v>658495.29003286024</v>
      </c>
      <c r="D1032" s="64"/>
      <c r="E1032" s="176">
        <v>658495.29003303731</v>
      </c>
    </row>
    <row r="1033" spans="2:5" x14ac:dyDescent="0.25">
      <c r="B1033">
        <v>967</v>
      </c>
      <c r="C1033" s="64">
        <f t="shared" si="15"/>
        <v>665621.98900821619</v>
      </c>
      <c r="D1033" s="64"/>
      <c r="E1033" s="176">
        <v>665621.98900839512</v>
      </c>
    </row>
    <row r="1034" spans="2:5" x14ac:dyDescent="0.25">
      <c r="B1034">
        <v>968</v>
      </c>
      <c r="C1034" s="64">
        <f t="shared" si="15"/>
        <v>672825.89388913848</v>
      </c>
      <c r="D1034" s="64"/>
      <c r="E1034" s="176">
        <v>672825.89388931938</v>
      </c>
    </row>
    <row r="1035" spans="2:5" x14ac:dyDescent="0.25">
      <c r="B1035">
        <v>969</v>
      </c>
      <c r="C1035" s="64">
        <f t="shared" si="15"/>
        <v>680107.84107293747</v>
      </c>
      <c r="D1035" s="64"/>
      <c r="E1035" s="176">
        <v>680107.84107312036</v>
      </c>
    </row>
    <row r="1036" spans="2:5" x14ac:dyDescent="0.25">
      <c r="B1036">
        <v>970</v>
      </c>
      <c r="C1036" s="64">
        <f t="shared" si="15"/>
        <v>687468.67601789429</v>
      </c>
      <c r="D1036" s="64"/>
      <c r="E1036" s="176">
        <v>687468.67601807916</v>
      </c>
    </row>
    <row r="1037" spans="2:5" x14ac:dyDescent="0.25">
      <c r="B1037">
        <v>971</v>
      </c>
      <c r="C1037" s="64">
        <f t="shared" si="15"/>
        <v>694909.25334142137</v>
      </c>
      <c r="D1037" s="64"/>
      <c r="E1037" s="176">
        <v>694909.25334160822</v>
      </c>
    </row>
    <row r="1038" spans="2:5" x14ac:dyDescent="0.25">
      <c r="B1038">
        <v>972</v>
      </c>
      <c r="C1038" s="64">
        <f t="shared" si="15"/>
        <v>702430.43691928673</v>
      </c>
      <c r="D1038" s="64"/>
      <c r="E1038" s="176">
        <v>702430.43691947567</v>
      </c>
    </row>
    <row r="1039" spans="2:5" x14ac:dyDescent="0.25">
      <c r="B1039">
        <v>973</v>
      </c>
      <c r="C1039" s="64">
        <f t="shared" si="15"/>
        <v>710033.09998591233</v>
      </c>
      <c r="D1039" s="64"/>
      <c r="E1039" s="176">
        <v>710033.09998610313</v>
      </c>
    </row>
    <row r="1040" spans="2:5" x14ac:dyDescent="0.25">
      <c r="B1040">
        <v>974</v>
      </c>
      <c r="C1040" s="64">
        <f t="shared" si="15"/>
        <v>717718.12523575965</v>
      </c>
      <c r="D1040" s="64"/>
      <c r="E1040" s="176">
        <v>717718.12523595279</v>
      </c>
    </row>
    <row r="1041" spans="2:5" x14ac:dyDescent="0.25">
      <c r="B1041">
        <v>975</v>
      </c>
      <c r="C1041" s="64">
        <f t="shared" si="15"/>
        <v>725486.40492581367</v>
      </c>
      <c r="D1041" s="64"/>
      <c r="E1041" s="176">
        <v>725486.40492600878</v>
      </c>
    </row>
    <row r="1042" spans="2:5" x14ac:dyDescent="0.25">
      <c r="B1042">
        <v>976</v>
      </c>
      <c r="C1042" s="64">
        <f t="shared" si="15"/>
        <v>733338.84097917657</v>
      </c>
      <c r="D1042" s="64"/>
      <c r="E1042" s="176">
        <v>733338.84097937378</v>
      </c>
    </row>
    <row r="1043" spans="2:5" x14ac:dyDescent="0.25">
      <c r="B1043">
        <v>977</v>
      </c>
      <c r="C1043" s="64">
        <f t="shared" si="15"/>
        <v>741276.34508978424</v>
      </c>
      <c r="D1043" s="64"/>
      <c r="E1043" s="176">
        <v>741276.34508998343</v>
      </c>
    </row>
    <row r="1044" spans="2:5" x14ac:dyDescent="0.25">
      <c r="B1044">
        <v>978</v>
      </c>
      <c r="C1044" s="64">
        <f t="shared" si="15"/>
        <v>749299.83882825682</v>
      </c>
      <c r="D1044" s="64"/>
      <c r="E1044" s="176">
        <v>749299.83882845833</v>
      </c>
    </row>
    <row r="1045" spans="2:5" x14ac:dyDescent="0.25">
      <c r="B1045">
        <v>979</v>
      </c>
      <c r="C1045" s="64">
        <f t="shared" si="15"/>
        <v>757410.25374889618</v>
      </c>
      <c r="D1045" s="64"/>
      <c r="E1045" s="176">
        <v>757410.25374909991</v>
      </c>
    </row>
    <row r="1046" spans="2:5" x14ac:dyDescent="0.25">
      <c r="B1046">
        <v>980</v>
      </c>
      <c r="C1046" s="64">
        <f t="shared" si="15"/>
        <v>765608.53149784252</v>
      </c>
      <c r="D1046" s="64"/>
      <c r="E1046" s="176">
        <v>765608.53149804857</v>
      </c>
    </row>
    <row r="1047" spans="2:5" x14ac:dyDescent="0.25">
      <c r="B1047">
        <v>981</v>
      </c>
      <c r="C1047" s="64">
        <f t="shared" si="15"/>
        <v>773895.62392240239</v>
      </c>
      <c r="D1047" s="64"/>
      <c r="E1047" s="176">
        <v>773895.62392261077</v>
      </c>
    </row>
    <row r="1048" spans="2:5" x14ac:dyDescent="0.25">
      <c r="B1048">
        <v>982</v>
      </c>
      <c r="C1048" s="64">
        <f t="shared" si="15"/>
        <v>782272.4931815617</v>
      </c>
      <c r="D1048" s="64"/>
      <c r="E1048" s="176">
        <v>782272.4931817723</v>
      </c>
    </row>
    <row r="1049" spans="2:5" x14ac:dyDescent="0.25">
      <c r="B1049">
        <v>983</v>
      </c>
      <c r="C1049" s="64">
        <f t="shared" si="15"/>
        <v>790740.11185769527</v>
      </c>
      <c r="D1049" s="64"/>
      <c r="E1049" s="176">
        <v>790740.11185790808</v>
      </c>
    </row>
    <row r="1050" spans="2:5" x14ac:dyDescent="0.25">
      <c r="B1050">
        <v>984</v>
      </c>
      <c r="C1050" s="64">
        <f t="shared" si="15"/>
        <v>799299.4630694869</v>
      </c>
      <c r="D1050" s="64"/>
      <c r="E1050" s="176">
        <v>799299.46306970203</v>
      </c>
    </row>
    <row r="1051" spans="2:5" x14ac:dyDescent="0.25">
      <c r="B1051">
        <v>985</v>
      </c>
      <c r="C1051" s="64">
        <f t="shared" si="15"/>
        <v>807951.54058607295</v>
      </c>
      <c r="D1051" s="64"/>
      <c r="E1051" s="176">
        <v>807951.54058629065</v>
      </c>
    </row>
    <row r="1052" spans="2:5" x14ac:dyDescent="0.25">
      <c r="B1052">
        <v>986</v>
      </c>
      <c r="C1052" s="64">
        <f t="shared" si="15"/>
        <v>816697.34894242196</v>
      </c>
      <c r="D1052" s="64"/>
      <c r="E1052" s="176">
        <v>816697.34894264198</v>
      </c>
    </row>
    <row r="1053" spans="2:5" x14ac:dyDescent="0.25">
      <c r="B1053">
        <v>987</v>
      </c>
      <c r="C1053" s="64">
        <f t="shared" si="15"/>
        <v>825537.90355596482</v>
      </c>
      <c r="D1053" s="64"/>
      <c r="E1053" s="176">
        <v>825537.90355618706</v>
      </c>
    </row>
    <row r="1054" spans="2:5" x14ac:dyDescent="0.25">
      <c r="B1054">
        <v>988</v>
      </c>
      <c r="C1054" s="64">
        <f t="shared" si="15"/>
        <v>834474.23084448767</v>
      </c>
      <c r="D1054" s="64"/>
      <c r="E1054" s="176">
        <v>834474.2308447127</v>
      </c>
    </row>
    <row r="1055" spans="2:5" x14ac:dyDescent="0.25">
      <c r="B1055">
        <v>989</v>
      </c>
      <c r="C1055" s="64">
        <f t="shared" si="15"/>
        <v>843507.36834530288</v>
      </c>
      <c r="D1055" s="64"/>
      <c r="E1055" s="176">
        <v>843507.36834553024</v>
      </c>
    </row>
    <row r="1056" spans="2:5" x14ac:dyDescent="0.25">
      <c r="B1056">
        <v>990</v>
      </c>
      <c r="C1056" s="64">
        <f t="shared" si="15"/>
        <v>852638.36483571026</v>
      </c>
      <c r="D1056" s="64"/>
      <c r="E1056" s="176">
        <v>852638.36483594007</v>
      </c>
    </row>
    <row r="1057" spans="2:5" x14ac:dyDescent="0.25">
      <c r="B1057">
        <v>991</v>
      </c>
      <c r="C1057" s="64">
        <f t="shared" si="15"/>
        <v>861868.28045476368</v>
      </c>
      <c r="D1057" s="64"/>
      <c r="E1057" s="176">
        <v>861868.28045499616</v>
      </c>
    </row>
    <row r="1058" spans="2:5" x14ac:dyDescent="0.25">
      <c r="B1058">
        <v>992</v>
      </c>
      <c r="C1058" s="64">
        <f t="shared" si="15"/>
        <v>871198.18682635692</v>
      </c>
      <c r="D1058" s="64"/>
      <c r="E1058" s="176">
        <v>871198.18682659185</v>
      </c>
    </row>
    <row r="1059" spans="2:5" x14ac:dyDescent="0.25">
      <c r="B1059">
        <v>993</v>
      </c>
      <c r="C1059" s="64">
        <f t="shared" si="15"/>
        <v>880629.16718364239</v>
      </c>
      <c r="D1059" s="64"/>
      <c r="E1059" s="176">
        <v>880629.16718387976</v>
      </c>
    </row>
    <row r="1060" spans="2:5" x14ac:dyDescent="0.25">
      <c r="B1060">
        <v>994</v>
      </c>
      <c r="C1060" s="64">
        <f t="shared" si="15"/>
        <v>890162.3164947984</v>
      </c>
      <c r="D1060" s="64"/>
      <c r="E1060" s="176">
        <v>890162.31649503834</v>
      </c>
    </row>
    <row r="1061" spans="2:5" x14ac:dyDescent="0.25">
      <c r="B1061">
        <v>995</v>
      </c>
      <c r="C1061" s="64">
        <f t="shared" si="15"/>
        <v>899798.74159015866</v>
      </c>
      <c r="D1061" s="64"/>
      <c r="E1061" s="176">
        <v>899798.74159040116</v>
      </c>
    </row>
    <row r="1062" spans="2:5" x14ac:dyDescent="0.25">
      <c r="B1062">
        <v>996</v>
      </c>
      <c r="C1062" s="64">
        <f t="shared" si="15"/>
        <v>909539.56129071862</v>
      </c>
      <c r="D1062" s="64"/>
      <c r="E1062" s="176">
        <v>909539.5612909639</v>
      </c>
    </row>
    <row r="1063" spans="2:5" x14ac:dyDescent="0.25">
      <c r="B1063">
        <v>997</v>
      </c>
      <c r="C1063" s="64">
        <f t="shared" si="15"/>
        <v>919385.90653803467</v>
      </c>
      <c r="D1063" s="64"/>
      <c r="E1063" s="176">
        <v>919385.90653828252</v>
      </c>
    </row>
    <row r="1064" spans="2:5" x14ac:dyDescent="0.25">
      <c r="B1064">
        <v>998</v>
      </c>
      <c r="C1064" s="64">
        <f t="shared" si="15"/>
        <v>929338.92052553</v>
      </c>
      <c r="D1064" s="64"/>
      <c r="E1064" s="176">
        <v>929338.92052578053</v>
      </c>
    </row>
    <row r="1065" spans="2:5" x14ac:dyDescent="0.25">
      <c r="B1065">
        <v>999</v>
      </c>
      <c r="C1065" s="64">
        <f t="shared" si="15"/>
        <v>939399.75883122312</v>
      </c>
      <c r="D1065" s="64"/>
      <c r="E1065" s="176">
        <v>939399.75883147644</v>
      </c>
    </row>
    <row r="1066" spans="2:5" x14ac:dyDescent="0.25">
      <c r="B1066">
        <v>1000</v>
      </c>
      <c r="C1066" s="64">
        <f t="shared" si="15"/>
        <v>949569.58955189458</v>
      </c>
      <c r="D1066" s="64"/>
      <c r="E1066" s="176">
        <v>949569.58955215081</v>
      </c>
    </row>
    <row r="1067" spans="2:5" x14ac:dyDescent="0.25">
      <c r="B1067">
        <v>1001</v>
      </c>
      <c r="C1067" s="64">
        <f t="shared" si="15"/>
        <v>959849.59343870671</v>
      </c>
      <c r="D1067" s="64"/>
      <c r="E1067" s="176">
        <v>959849.59343896562</v>
      </c>
    </row>
    <row r="1068" spans="2:5" x14ac:dyDescent="0.25">
      <c r="B1068">
        <v>1002</v>
      </c>
      <c r="C1068" s="64">
        <f t="shared" si="15"/>
        <v>970240.96403429261</v>
      </c>
      <c r="D1068" s="64"/>
      <c r="E1068" s="176">
        <v>970240.96403455455</v>
      </c>
    </row>
    <row r="1069" spans="2:5" x14ac:dyDescent="0.25">
      <c r="B1069">
        <v>1003</v>
      </c>
      <c r="C1069" s="64">
        <f t="shared" si="15"/>
        <v>980744.90781133075</v>
      </c>
      <c r="D1069" s="64"/>
      <c r="E1069" s="176">
        <v>980744.90781159524</v>
      </c>
    </row>
    <row r="1070" spans="2:5" x14ac:dyDescent="0.25">
      <c r="B1070">
        <v>1004</v>
      </c>
      <c r="C1070" s="64">
        <f t="shared" si="15"/>
        <v>991362.64431262005</v>
      </c>
      <c r="D1070" s="64"/>
      <c r="E1070" s="176">
        <v>991362.64431288769</v>
      </c>
    </row>
    <row r="1071" spans="2:5" x14ac:dyDescent="0.25">
      <c r="B1071">
        <v>1005</v>
      </c>
      <c r="C1071" s="64">
        <f t="shared" si="15"/>
        <v>1002095.4062926733</v>
      </c>
      <c r="D1071" s="64"/>
      <c r="E1071" s="176">
        <v>1002095.4062929439</v>
      </c>
    </row>
    <row r="1072" spans="2:5" x14ac:dyDescent="0.25">
      <c r="B1072">
        <v>1006</v>
      </c>
      <c r="C1072" s="64">
        <f t="shared" si="15"/>
        <v>1012944.4398608438</v>
      </c>
      <c r="D1072" s="64"/>
      <c r="E1072" s="176">
        <v>1012944.4398611176</v>
      </c>
    </row>
    <row r="1073" spans="2:5" x14ac:dyDescent="0.25">
      <c r="B1073">
        <v>1007</v>
      </c>
      <c r="C1073" s="64">
        <f t="shared" si="15"/>
        <v>1023911.0046260029</v>
      </c>
      <c r="D1073" s="64"/>
      <c r="E1073" s="176">
        <v>1023911.0046262796</v>
      </c>
    </row>
    <row r="1074" spans="2:5" x14ac:dyDescent="0.25">
      <c r="B1074">
        <v>1008</v>
      </c>
      <c r="C1074" s="64">
        <f t="shared" si="15"/>
        <v>1034996.3738427844</v>
      </c>
      <c r="D1074" s="64"/>
      <c r="E1074" s="176">
        <v>1034996.3738430641</v>
      </c>
    </row>
    <row r="1075" spans="2:5" x14ac:dyDescent="0.25">
      <c r="B1075">
        <v>1009</v>
      </c>
      <c r="C1075" s="64">
        <f t="shared" si="15"/>
        <v>1046201.8345594145</v>
      </c>
      <c r="D1075" s="64"/>
      <c r="E1075" s="176">
        <v>1046201.8345596972</v>
      </c>
    </row>
    <row r="1076" spans="2:5" x14ac:dyDescent="0.25">
      <c r="B1076">
        <v>1010</v>
      </c>
      <c r="C1076" s="64">
        <f t="shared" si="15"/>
        <v>1057528.6877671415</v>
      </c>
      <c r="D1076" s="64"/>
      <c r="E1076" s="176">
        <v>1057528.6877674269</v>
      </c>
    </row>
    <row r="1077" spans="2:5" x14ac:dyDescent="0.25">
      <c r="B1077">
        <v>1011</v>
      </c>
      <c r="C1077" s="64">
        <f t="shared" si="15"/>
        <v>1068978.2485512854</v>
      </c>
      <c r="D1077" s="64"/>
      <c r="E1077" s="176">
        <v>1068978.2485515743</v>
      </c>
    </row>
    <row r="1078" spans="2:5" x14ac:dyDescent="0.25">
      <c r="B1078">
        <v>1012</v>
      </c>
      <c r="C1078" s="64">
        <f t="shared" si="15"/>
        <v>1080551.8462439242</v>
      </c>
      <c r="D1078" s="64"/>
      <c r="E1078" s="176">
        <v>1080551.8462442162</v>
      </c>
    </row>
    <row r="1079" spans="2:5" x14ac:dyDescent="0.25">
      <c r="B1079">
        <v>1013</v>
      </c>
      <c r="C1079" s="64">
        <f t="shared" si="15"/>
        <v>1092250.8245782333</v>
      </c>
      <c r="D1079" s="64"/>
      <c r="E1079" s="176">
        <v>1092250.8245785285</v>
      </c>
    </row>
    <row r="1080" spans="2:5" x14ac:dyDescent="0.25">
      <c r="B1080">
        <v>1014</v>
      </c>
      <c r="C1080" s="64">
        <f t="shared" si="15"/>
        <v>1104076.5418444974</v>
      </c>
      <c r="D1080" s="64"/>
      <c r="E1080" s="176">
        <v>1104076.5418447959</v>
      </c>
    </row>
    <row r="1081" spans="2:5" x14ac:dyDescent="0.25">
      <c r="B1081">
        <v>1015</v>
      </c>
      <c r="C1081" s="64">
        <f t="shared" si="15"/>
        <v>1116030.3710478127</v>
      </c>
      <c r="D1081" s="64"/>
      <c r="E1081" s="176">
        <v>1116030.3710481145</v>
      </c>
    </row>
    <row r="1082" spans="2:5" x14ac:dyDescent="0.25">
      <c r="B1082">
        <v>1016</v>
      </c>
      <c r="C1082" s="64">
        <f t="shared" si="15"/>
        <v>1128113.7000674973</v>
      </c>
      <c r="D1082" s="64"/>
      <c r="E1082" s="176">
        <v>1128113.7000678023</v>
      </c>
    </row>
    <row r="1083" spans="2:5" x14ac:dyDescent="0.25">
      <c r="B1083">
        <v>1017</v>
      </c>
      <c r="C1083" s="64">
        <f t="shared" si="15"/>
        <v>1140327.9318182284</v>
      </c>
      <c r="D1083" s="64"/>
      <c r="E1083" s="176">
        <v>1140327.9318185369</v>
      </c>
    </row>
    <row r="1084" spans="2:5" x14ac:dyDescent="0.25">
      <c r="B1084">
        <v>1018</v>
      </c>
      <c r="C1084" s="64">
        <f t="shared" si="15"/>
        <v>1152674.4844129258</v>
      </c>
      <c r="D1084" s="64"/>
      <c r="E1084" s="176">
        <v>1152674.4844132378</v>
      </c>
    </row>
    <row r="1085" spans="2:5" x14ac:dyDescent="0.25">
      <c r="B1085">
        <v>1019</v>
      </c>
      <c r="C1085" s="64">
        <f t="shared" si="15"/>
        <v>1165154.791327399</v>
      </c>
      <c r="D1085" s="64"/>
      <c r="E1085" s="176">
        <v>1165154.7913277142</v>
      </c>
    </row>
    <row r="1086" spans="2:5" x14ac:dyDescent="0.25">
      <c r="B1086">
        <v>1020</v>
      </c>
      <c r="C1086" s="64">
        <f t="shared" si="15"/>
        <v>1177770.3015667789</v>
      </c>
      <c r="D1086" s="64"/>
      <c r="E1086" s="176">
        <v>1177770.3015670981</v>
      </c>
    </row>
    <row r="1087" spans="2:5" x14ac:dyDescent="0.25">
      <c r="B1087">
        <v>1021</v>
      </c>
      <c r="C1087" s="64">
        <f t="shared" si="15"/>
        <v>1190522.4798337521</v>
      </c>
      <c r="D1087" s="64"/>
      <c r="E1087" s="176">
        <v>1190522.4798340744</v>
      </c>
    </row>
    <row r="1088" spans="2:5" x14ac:dyDescent="0.25">
      <c r="B1088">
        <v>1022</v>
      </c>
      <c r="C1088" s="64">
        <f t="shared" si="15"/>
        <v>1203412.8066986178</v>
      </c>
      <c r="D1088" s="64"/>
      <c r="E1088" s="176">
        <v>1203412.8066989437</v>
      </c>
    </row>
    <row r="1089" spans="2:5" x14ac:dyDescent="0.25">
      <c r="B1089">
        <v>1023</v>
      </c>
      <c r="C1089" s="64">
        <f t="shared" si="15"/>
        <v>1216442.778771186</v>
      </c>
      <c r="D1089" s="64"/>
      <c r="E1089" s="176">
        <v>1216442.7787715157</v>
      </c>
    </row>
    <row r="1090" spans="2:5" x14ac:dyDescent="0.25">
      <c r="B1090">
        <v>1024</v>
      </c>
      <c r="C1090" s="64">
        <f t="shared" si="15"/>
        <v>1229613.9088745404</v>
      </c>
      <c r="D1090" s="64"/>
      <c r="E1090" s="176">
        <v>1229613.9088748735</v>
      </c>
    </row>
    <row r="1091" spans="2:5" x14ac:dyDescent="0.25">
      <c r="B1091">
        <v>1025</v>
      </c>
      <c r="C1091" s="64">
        <f t="shared" si="15"/>
        <v>1242927.7262206811</v>
      </c>
      <c r="D1091" s="64"/>
      <c r="E1091" s="176">
        <v>1242927.726221018</v>
      </c>
    </row>
    <row r="1092" spans="2:5" x14ac:dyDescent="0.25">
      <c r="B1092">
        <v>1026</v>
      </c>
      <c r="C1092" s="64">
        <f t="shared" ref="C1092:C1155" si="16">C1091*(1+0.13/12)-7</f>
        <v>1256385.7765880716</v>
      </c>
      <c r="D1092" s="64"/>
      <c r="E1092" s="176">
        <v>1256385.7765884122</v>
      </c>
    </row>
    <row r="1093" spans="2:5" x14ac:dyDescent="0.25">
      <c r="B1093">
        <v>1027</v>
      </c>
      <c r="C1093" s="64">
        <f t="shared" si="16"/>
        <v>1269989.622501109</v>
      </c>
      <c r="D1093" s="64"/>
      <c r="E1093" s="176">
        <v>1269989.6225014534</v>
      </c>
    </row>
    <row r="1094" spans="2:5" x14ac:dyDescent="0.25">
      <c r="B1094">
        <v>1028</v>
      </c>
      <c r="C1094" s="64">
        <f t="shared" si="16"/>
        <v>1283740.8434115376</v>
      </c>
      <c r="D1094" s="64"/>
      <c r="E1094" s="176">
        <v>1283740.8434118857</v>
      </c>
    </row>
    <row r="1095" spans="2:5" x14ac:dyDescent="0.25">
      <c r="B1095">
        <v>1029</v>
      </c>
      <c r="C1095" s="64">
        <f t="shared" si="16"/>
        <v>1297641.0358818292</v>
      </c>
      <c r="D1095" s="64"/>
      <c r="E1095" s="176">
        <v>1297641.035882181</v>
      </c>
    </row>
    <row r="1096" spans="2:5" x14ac:dyDescent="0.25">
      <c r="B1096">
        <v>1030</v>
      </c>
      <c r="C1096" s="64">
        <f t="shared" si="16"/>
        <v>1311691.8137705489</v>
      </c>
      <c r="D1096" s="64"/>
      <c r="E1096" s="176">
        <v>1311691.8137709044</v>
      </c>
    </row>
    <row r="1097" spans="2:5" x14ac:dyDescent="0.25">
      <c r="B1097">
        <v>1031</v>
      </c>
      <c r="C1097" s="64">
        <f t="shared" si="16"/>
        <v>1325894.8084197298</v>
      </c>
      <c r="D1097" s="64"/>
      <c r="E1097" s="176">
        <v>1325894.8084200891</v>
      </c>
    </row>
    <row r="1098" spans="2:5" x14ac:dyDescent="0.25">
      <c r="B1098">
        <v>1032</v>
      </c>
      <c r="C1098" s="64">
        <f t="shared" si="16"/>
        <v>1340251.6688442768</v>
      </c>
      <c r="D1098" s="64"/>
      <c r="E1098" s="176">
        <v>1340251.66884464</v>
      </c>
    </row>
    <row r="1099" spans="2:5" x14ac:dyDescent="0.25">
      <c r="B1099">
        <v>1033</v>
      </c>
      <c r="C1099" s="64">
        <f t="shared" si="16"/>
        <v>1354764.0619234231</v>
      </c>
      <c r="D1099" s="64"/>
      <c r="E1099" s="176">
        <v>1354764.0619237903</v>
      </c>
    </row>
    <row r="1100" spans="2:5" x14ac:dyDescent="0.25">
      <c r="B1100">
        <v>1034</v>
      </c>
      <c r="C1100" s="64">
        <f t="shared" si="16"/>
        <v>1369433.67259426</v>
      </c>
      <c r="D1100" s="64"/>
      <c r="E1100" s="176">
        <v>1369433.6725946313</v>
      </c>
    </row>
    <row r="1101" spans="2:5" x14ac:dyDescent="0.25">
      <c r="B1101">
        <v>1035</v>
      </c>
      <c r="C1101" s="64">
        <f t="shared" si="16"/>
        <v>1384262.2040473644</v>
      </c>
      <c r="D1101" s="64"/>
      <c r="E1101" s="176">
        <v>1384262.20404774</v>
      </c>
    </row>
    <row r="1102" spans="2:5" x14ac:dyDescent="0.25">
      <c r="B1102">
        <v>1036</v>
      </c>
      <c r="C1102" s="64">
        <f t="shared" si="16"/>
        <v>1399251.377924544</v>
      </c>
      <c r="D1102" s="64"/>
      <c r="E1102" s="176">
        <v>1399251.3779249236</v>
      </c>
    </row>
    <row r="1103" spans="2:5" x14ac:dyDescent="0.25">
      <c r="B1103">
        <v>1037</v>
      </c>
      <c r="C1103" s="64">
        <f t="shared" si="16"/>
        <v>1414402.9345187265</v>
      </c>
      <c r="D1103" s="64"/>
      <c r="E1103" s="176">
        <v>1414402.9345191102</v>
      </c>
    </row>
    <row r="1104" spans="2:5" x14ac:dyDescent="0.25">
      <c r="B1104">
        <v>1038</v>
      </c>
      <c r="C1104" s="64">
        <f t="shared" si="16"/>
        <v>1429718.6329760125</v>
      </c>
      <c r="D1104" s="64"/>
      <c r="E1104" s="176">
        <v>1429718.6329764007</v>
      </c>
    </row>
    <row r="1105" spans="2:5" x14ac:dyDescent="0.25">
      <c r="B1105">
        <v>1039</v>
      </c>
      <c r="C1105" s="64">
        <f t="shared" si="16"/>
        <v>1445200.2514999192</v>
      </c>
      <c r="D1105" s="64"/>
      <c r="E1105" s="176">
        <v>1445200.2515003113</v>
      </c>
    </row>
    <row r="1106" spans="2:5" x14ac:dyDescent="0.25">
      <c r="B1106">
        <v>1040</v>
      </c>
      <c r="C1106" s="64">
        <f t="shared" si="16"/>
        <v>1460849.5875578348</v>
      </c>
      <c r="D1106" s="64"/>
      <c r="E1106" s="176">
        <v>1460849.5875582311</v>
      </c>
    </row>
    <row r="1107" spans="2:5" x14ac:dyDescent="0.25">
      <c r="B1107">
        <v>1041</v>
      </c>
      <c r="C1107" s="64">
        <f t="shared" si="16"/>
        <v>1476668.4580897111</v>
      </c>
      <c r="D1107" s="64"/>
      <c r="E1107" s="176">
        <v>1476668.4580901118</v>
      </c>
    </row>
    <row r="1108" spans="2:5" x14ac:dyDescent="0.25">
      <c r="B1108">
        <v>1042</v>
      </c>
      <c r="C1108" s="64">
        <f t="shared" si="16"/>
        <v>1492658.6997190162</v>
      </c>
      <c r="D1108" s="64"/>
      <c r="E1108" s="176">
        <v>1492658.6997194216</v>
      </c>
    </row>
    <row r="1109" spans="2:5" x14ac:dyDescent="0.25">
      <c r="B1109">
        <v>1043</v>
      </c>
      <c r="C1109" s="64">
        <f t="shared" si="16"/>
        <v>1508822.168965972</v>
      </c>
      <c r="D1109" s="64"/>
      <c r="E1109" s="176">
        <v>1508822.1689663818</v>
      </c>
    </row>
    <row r="1110" spans="2:5" x14ac:dyDescent="0.25">
      <c r="B1110">
        <v>1044</v>
      </c>
      <c r="C1110" s="64">
        <f t="shared" si="16"/>
        <v>1525160.7424631033</v>
      </c>
      <c r="D1110" s="64"/>
      <c r="E1110" s="176">
        <v>1525160.7424635179</v>
      </c>
    </row>
    <row r="1111" spans="2:5" x14ac:dyDescent="0.25">
      <c r="B1111">
        <v>1045</v>
      </c>
      <c r="C1111" s="64">
        <f t="shared" si="16"/>
        <v>1541676.3171731201</v>
      </c>
      <c r="D1111" s="64"/>
      <c r="E1111" s="176">
        <v>1541676.3171735392</v>
      </c>
    </row>
    <row r="1112" spans="2:5" x14ac:dyDescent="0.25">
      <c r="B1112">
        <v>1046</v>
      </c>
      <c r="C1112" s="64">
        <f t="shared" si="16"/>
        <v>1558370.8106091621</v>
      </c>
      <c r="D1112" s="64"/>
      <c r="E1112" s="176">
        <v>1558370.8106095856</v>
      </c>
    </row>
    <row r="1113" spans="2:5" x14ac:dyDescent="0.25">
      <c r="B1113">
        <v>1047</v>
      </c>
      <c r="C1113" s="64">
        <f t="shared" si="16"/>
        <v>1575246.161057428</v>
      </c>
      <c r="D1113" s="64"/>
      <c r="E1113" s="176">
        <v>1575246.1610578557</v>
      </c>
    </row>
    <row r="1114" spans="2:5" x14ac:dyDescent="0.25">
      <c r="B1114">
        <v>1048</v>
      </c>
      <c r="C1114" s="64">
        <f t="shared" si="16"/>
        <v>1592304.3278022166</v>
      </c>
      <c r="D1114" s="64"/>
      <c r="E1114" s="176">
        <v>1592304.3278026492</v>
      </c>
    </row>
    <row r="1115" spans="2:5" x14ac:dyDescent="0.25">
      <c r="B1115">
        <v>1049</v>
      </c>
      <c r="C1115" s="64">
        <f t="shared" si="16"/>
        <v>1609547.2913534071</v>
      </c>
      <c r="D1115" s="64"/>
      <c r="E1115" s="176">
        <v>1609547.2913538446</v>
      </c>
    </row>
    <row r="1116" spans="2:5" x14ac:dyDescent="0.25">
      <c r="B1116">
        <v>1050</v>
      </c>
      <c r="C1116" s="64">
        <f t="shared" si="16"/>
        <v>1626977.0536764022</v>
      </c>
      <c r="D1116" s="64"/>
      <c r="E1116" s="176">
        <v>1626977.0536768448</v>
      </c>
    </row>
    <row r="1117" spans="2:5" x14ac:dyDescent="0.25">
      <c r="B1117">
        <v>1051</v>
      </c>
      <c r="C1117" s="64">
        <f t="shared" si="16"/>
        <v>1644595.638424563</v>
      </c>
      <c r="D1117" s="64"/>
      <c r="E1117" s="176">
        <v>1644595.6384250103</v>
      </c>
    </row>
    <row r="1118" spans="2:5" x14ac:dyDescent="0.25">
      <c r="B1118">
        <v>1052</v>
      </c>
      <c r="C1118" s="64">
        <f t="shared" si="16"/>
        <v>1662405.0911741622</v>
      </c>
      <c r="D1118" s="64"/>
      <c r="E1118" s="176">
        <v>1662405.0911746148</v>
      </c>
    </row>
    <row r="1119" spans="2:5" x14ac:dyDescent="0.25">
      <c r="B1119">
        <v>1053</v>
      </c>
      <c r="C1119" s="64">
        <f t="shared" si="16"/>
        <v>1680407.4796618822</v>
      </c>
      <c r="D1119" s="64"/>
      <c r="E1119" s="176">
        <v>1680407.4796623392</v>
      </c>
    </row>
    <row r="1120" spans="2:5" x14ac:dyDescent="0.25">
      <c r="B1120">
        <v>1054</v>
      </c>
      <c r="C1120" s="64">
        <f t="shared" si="16"/>
        <v>1698604.8940248857</v>
      </c>
      <c r="D1120" s="64"/>
      <c r="E1120" s="176">
        <v>1698604.8940253481</v>
      </c>
    </row>
    <row r="1121" spans="2:5" x14ac:dyDescent="0.25">
      <c r="B1121">
        <v>1055</v>
      </c>
      <c r="C1121" s="64">
        <f t="shared" si="16"/>
        <v>1716999.4470434885</v>
      </c>
      <c r="D1121" s="64"/>
      <c r="E1121" s="176">
        <v>1716999.4470439558</v>
      </c>
    </row>
    <row r="1122" spans="2:5" x14ac:dyDescent="0.25">
      <c r="B1122">
        <v>1056</v>
      </c>
      <c r="C1122" s="64">
        <f t="shared" si="16"/>
        <v>1735593.2743864595</v>
      </c>
      <c r="D1122" s="64"/>
      <c r="E1122" s="176">
        <v>1735593.2743869317</v>
      </c>
    </row>
    <row r="1123" spans="2:5" x14ac:dyDescent="0.25">
      <c r="B1123">
        <v>1057</v>
      </c>
      <c r="C1123" s="64">
        <f t="shared" si="16"/>
        <v>1754388.5348589793</v>
      </c>
      <c r="D1123" s="64"/>
      <c r="E1123" s="176">
        <v>1754388.5348594568</v>
      </c>
    </row>
    <row r="1124" spans="2:5" x14ac:dyDescent="0.25">
      <c r="B1124">
        <v>1058</v>
      </c>
      <c r="C1124" s="64">
        <f t="shared" si="16"/>
        <v>1773387.4106532848</v>
      </c>
      <c r="D1124" s="64"/>
      <c r="E1124" s="176">
        <v>1773387.4106537676</v>
      </c>
    </row>
    <row r="1125" spans="2:5" x14ac:dyDescent="0.25">
      <c r="B1125">
        <v>1059</v>
      </c>
      <c r="C1125" s="64">
        <f t="shared" si="16"/>
        <v>1792592.1076020284</v>
      </c>
      <c r="D1125" s="64"/>
      <c r="E1125" s="176">
        <v>1792592.1076025167</v>
      </c>
    </row>
    <row r="1126" spans="2:5" x14ac:dyDescent="0.25">
      <c r="B1126">
        <v>1060</v>
      </c>
      <c r="C1126" s="64">
        <f t="shared" si="16"/>
        <v>1812004.8554343835</v>
      </c>
      <c r="D1126" s="64"/>
      <c r="E1126" s="176">
        <v>1812004.8554348773</v>
      </c>
    </row>
    <row r="1127" spans="2:5" x14ac:dyDescent="0.25">
      <c r="B1127">
        <v>1061</v>
      </c>
      <c r="C1127" s="64">
        <f t="shared" si="16"/>
        <v>1831627.9080349226</v>
      </c>
      <c r="D1127" s="64"/>
      <c r="E1127" s="176">
        <v>1831627.9080354215</v>
      </c>
    </row>
    <row r="1128" spans="2:5" x14ac:dyDescent="0.25">
      <c r="B1128">
        <v>1062</v>
      </c>
      <c r="C1128" s="64">
        <f t="shared" si="16"/>
        <v>1851463.5437053007</v>
      </c>
      <c r="D1128" s="64"/>
      <c r="E1128" s="176">
        <v>1851463.5437058052</v>
      </c>
    </row>
    <row r="1129" spans="2:5" x14ac:dyDescent="0.25">
      <c r="B1129">
        <v>1063</v>
      </c>
      <c r="C1129" s="64">
        <f t="shared" si="16"/>
        <v>1871514.0654287746</v>
      </c>
      <c r="D1129" s="64"/>
      <c r="E1129" s="176">
        <v>1871514.0654292845</v>
      </c>
    </row>
    <row r="1130" spans="2:5" x14ac:dyDescent="0.25">
      <c r="B1130">
        <v>1064</v>
      </c>
      <c r="C1130" s="64">
        <f t="shared" si="16"/>
        <v>1891781.8011375861</v>
      </c>
      <c r="D1130" s="64"/>
      <c r="E1130" s="176">
        <v>1891781.8011381016</v>
      </c>
    </row>
    <row r="1131" spans="2:5" x14ac:dyDescent="0.25">
      <c r="B1131">
        <v>1065</v>
      </c>
      <c r="C1131" s="64">
        <f t="shared" si="16"/>
        <v>1912269.1039832432</v>
      </c>
      <c r="D1131" s="64"/>
      <c r="E1131" s="176">
        <v>1912269.1039837645</v>
      </c>
    </row>
    <row r="1132" spans="2:5" x14ac:dyDescent="0.25">
      <c r="B1132">
        <v>1066</v>
      </c>
      <c r="C1132" s="64">
        <f t="shared" si="16"/>
        <v>1932978.3526097282</v>
      </c>
      <c r="D1132" s="64"/>
      <c r="E1132" s="176">
        <v>1932978.3526102551</v>
      </c>
    </row>
    <row r="1133" spans="2:5" x14ac:dyDescent="0.25">
      <c r="B1133">
        <v>1067</v>
      </c>
      <c r="C1133" s="64">
        <f t="shared" si="16"/>
        <v>1953911.9514296667</v>
      </c>
      <c r="D1133" s="64"/>
      <c r="E1133" s="176">
        <v>1953911.9514301994</v>
      </c>
    </row>
    <row r="1134" spans="2:5" x14ac:dyDescent="0.25">
      <c r="B1134">
        <v>1068</v>
      </c>
      <c r="C1134" s="64">
        <f t="shared" si="16"/>
        <v>1975072.330903488</v>
      </c>
      <c r="D1134" s="64"/>
      <c r="E1134" s="176">
        <v>1975072.3309040267</v>
      </c>
    </row>
    <row r="1135" spans="2:5" x14ac:dyDescent="0.25">
      <c r="B1135">
        <v>1069</v>
      </c>
      <c r="C1135" s="64">
        <f t="shared" si="16"/>
        <v>1996461.947821609</v>
      </c>
      <c r="D1135" s="64"/>
      <c r="E1135" s="176">
        <v>1996461.9478221536</v>
      </c>
    </row>
    <row r="1136" spans="2:5" x14ac:dyDescent="0.25">
      <c r="B1136">
        <v>1070</v>
      </c>
      <c r="C1136" s="64">
        <f t="shared" si="16"/>
        <v>2018083.2855896764</v>
      </c>
      <c r="D1136" s="64"/>
      <c r="E1136" s="176">
        <v>2018083.285590227</v>
      </c>
    </row>
    <row r="1137" spans="2:5" x14ac:dyDescent="0.25">
      <c r="B1137">
        <v>1071</v>
      </c>
      <c r="C1137" s="64">
        <f t="shared" si="16"/>
        <v>2039938.8545168976</v>
      </c>
      <c r="D1137" s="64"/>
      <c r="E1137" s="176">
        <v>2039938.854517454</v>
      </c>
    </row>
    <row r="1138" spans="2:5" x14ac:dyDescent="0.25">
      <c r="B1138">
        <v>1072</v>
      </c>
      <c r="C1138" s="64">
        <f t="shared" si="16"/>
        <v>2062031.1921074972</v>
      </c>
      <c r="D1138" s="64"/>
      <c r="E1138" s="176">
        <v>2062031.1921080595</v>
      </c>
    </row>
    <row r="1139" spans="2:5" x14ac:dyDescent="0.25">
      <c r="B1139">
        <v>1073</v>
      </c>
      <c r="C1139" s="64">
        <f t="shared" si="16"/>
        <v>2084362.8633553283</v>
      </c>
      <c r="D1139" s="64"/>
      <c r="E1139" s="176">
        <v>2084362.8633558967</v>
      </c>
    </row>
    <row r="1140" spans="2:5" x14ac:dyDescent="0.25">
      <c r="B1140">
        <v>1074</v>
      </c>
      <c r="C1140" s="64">
        <f t="shared" si="16"/>
        <v>2106936.4610416777</v>
      </c>
      <c r="D1140" s="64"/>
      <c r="E1140" s="176">
        <v>2106936.4610422519</v>
      </c>
    </row>
    <row r="1141" spans="2:5" x14ac:dyDescent="0.25">
      <c r="B1141">
        <v>1075</v>
      </c>
      <c r="C1141" s="64">
        <f t="shared" si="16"/>
        <v>2129754.6060362956</v>
      </c>
      <c r="D1141" s="64"/>
      <c r="E1141" s="176">
        <v>2129754.6060368763</v>
      </c>
    </row>
    <row r="1142" spans="2:5" x14ac:dyDescent="0.25">
      <c r="B1142">
        <v>1076</v>
      </c>
      <c r="C1142" s="64">
        <f t="shared" si="16"/>
        <v>2152819.9476016886</v>
      </c>
      <c r="D1142" s="64"/>
      <c r="E1142" s="176">
        <v>2152819.9476022762</v>
      </c>
    </row>
    <row r="1143" spans="2:5" x14ac:dyDescent="0.25">
      <c r="B1143">
        <v>1077</v>
      </c>
      <c r="C1143" s="64">
        <f t="shared" si="16"/>
        <v>2176135.1637007068</v>
      </c>
      <c r="D1143" s="64"/>
      <c r="E1143" s="176">
        <v>2176135.1637013005</v>
      </c>
    </row>
    <row r="1144" spans="2:5" x14ac:dyDescent="0.25">
      <c r="B1144">
        <v>1078</v>
      </c>
      <c r="C1144" s="64">
        <f t="shared" si="16"/>
        <v>2199702.9613074642</v>
      </c>
      <c r="D1144" s="64"/>
      <c r="E1144" s="176">
        <v>2199702.9613080644</v>
      </c>
    </row>
    <row r="1145" spans="2:5" x14ac:dyDescent="0.25">
      <c r="B1145">
        <v>1079</v>
      </c>
      <c r="C1145" s="64">
        <f t="shared" si="16"/>
        <v>2223526.0767216282</v>
      </c>
      <c r="D1145" s="64"/>
      <c r="E1145" s="176">
        <v>2223526.076722235</v>
      </c>
    </row>
    <row r="1146" spans="2:5" x14ac:dyDescent="0.25">
      <c r="B1146">
        <v>1080</v>
      </c>
      <c r="C1146" s="64">
        <f t="shared" si="16"/>
        <v>2247607.2758861124</v>
      </c>
      <c r="D1146" s="64"/>
      <c r="E1146" s="176">
        <v>2247607.2758867256</v>
      </c>
    </row>
    <row r="1147" spans="2:5" x14ac:dyDescent="0.25">
      <c r="B1147">
        <v>1081</v>
      </c>
      <c r="C1147" s="64">
        <f t="shared" si="16"/>
        <v>2271949.3547082115</v>
      </c>
      <c r="D1147" s="64"/>
      <c r="E1147" s="176">
        <v>2271949.3547088322</v>
      </c>
    </row>
    <row r="1148" spans="2:5" x14ac:dyDescent="0.25">
      <c r="B1148">
        <v>1082</v>
      </c>
      <c r="C1148" s="64">
        <f t="shared" si="16"/>
        <v>2296555.1393842171</v>
      </c>
      <c r="D1148" s="64"/>
      <c r="E1148" s="176">
        <v>2296555.1393848443</v>
      </c>
    </row>
    <row r="1149" spans="2:5" x14ac:dyDescent="0.25">
      <c r="B1149">
        <v>1083</v>
      </c>
      <c r="C1149" s="64">
        <f t="shared" si="16"/>
        <v>2321427.486727546</v>
      </c>
      <c r="D1149" s="64"/>
      <c r="E1149" s="176">
        <v>2321427.4867281797</v>
      </c>
    </row>
    <row r="1150" spans="2:5" x14ac:dyDescent="0.25">
      <c r="B1150">
        <v>1084</v>
      </c>
      <c r="C1150" s="64">
        <f t="shared" si="16"/>
        <v>2346569.2845004275</v>
      </c>
      <c r="D1150" s="64"/>
      <c r="E1150" s="176">
        <v>2346569.2845010688</v>
      </c>
    </row>
    <row r="1151" spans="2:5" x14ac:dyDescent="0.25">
      <c r="B1151">
        <v>1085</v>
      </c>
      <c r="C1151" s="64">
        <f t="shared" si="16"/>
        <v>2371983.4517491818</v>
      </c>
      <c r="D1151" s="64"/>
      <c r="E1151" s="176">
        <v>2371983.4517498296</v>
      </c>
    </row>
    <row r="1152" spans="2:5" x14ac:dyDescent="0.25">
      <c r="B1152">
        <v>1086</v>
      </c>
      <c r="C1152" s="64">
        <f t="shared" si="16"/>
        <v>2397672.939143131</v>
      </c>
      <c r="D1152" s="64"/>
      <c r="E1152" s="176">
        <v>2397672.9391437857</v>
      </c>
    </row>
    <row r="1153" spans="2:5" x14ac:dyDescent="0.25">
      <c r="B1153">
        <v>1087</v>
      </c>
      <c r="C1153" s="64">
        <f t="shared" si="16"/>
        <v>2423640.7293171813</v>
      </c>
      <c r="D1153" s="64"/>
      <c r="E1153" s="176">
        <v>2423640.7293178434</v>
      </c>
    </row>
    <row r="1154" spans="2:5" x14ac:dyDescent="0.25">
      <c r="B1154">
        <v>1088</v>
      </c>
      <c r="C1154" s="64">
        <f t="shared" si="16"/>
        <v>2449889.8372181174</v>
      </c>
      <c r="D1154" s="64"/>
      <c r="E1154" s="176">
        <v>2449889.8372187866</v>
      </c>
    </row>
    <row r="1155" spans="2:5" x14ac:dyDescent="0.25">
      <c r="B1155">
        <v>1089</v>
      </c>
      <c r="C1155" s="64">
        <f t="shared" si="16"/>
        <v>2476423.3104546471</v>
      </c>
      <c r="D1155" s="64"/>
      <c r="E1155" s="176">
        <v>2476423.3104553232</v>
      </c>
    </row>
    <row r="1156" spans="2:5" x14ac:dyDescent="0.25">
      <c r="B1156">
        <v>1090</v>
      </c>
      <c r="C1156" s="64">
        <f t="shared" ref="C1156:C1219" si="17">C1155*(1+0.13/12)-7</f>
        <v>2503244.2296512388</v>
      </c>
      <c r="D1156" s="64"/>
      <c r="E1156" s="176">
        <v>2503244.2296519228</v>
      </c>
    </row>
    <row r="1157" spans="2:5" x14ac:dyDescent="0.25">
      <c r="B1157">
        <v>1091</v>
      </c>
      <c r="C1157" s="64">
        <f t="shared" si="17"/>
        <v>2530355.7088057934</v>
      </c>
      <c r="D1157" s="64"/>
      <c r="E1157" s="176">
        <v>2530355.7088064849</v>
      </c>
    </row>
    <row r="1158" spans="2:5" x14ac:dyDescent="0.25">
      <c r="B1158">
        <v>1092</v>
      </c>
      <c r="C1158" s="64">
        <f t="shared" si="17"/>
        <v>2557760.8956511891</v>
      </c>
      <c r="D1158" s="64"/>
      <c r="E1158" s="176">
        <v>2557760.8956518886</v>
      </c>
    </row>
    <row r="1159" spans="2:5" x14ac:dyDescent="0.25">
      <c r="B1159">
        <v>1093</v>
      </c>
      <c r="C1159" s="64">
        <f t="shared" si="17"/>
        <v>2585462.9720207434</v>
      </c>
      <c r="D1159" s="64"/>
      <c r="E1159" s="176">
        <v>2585462.9720214508</v>
      </c>
    </row>
    <row r="1160" spans="2:5" x14ac:dyDescent="0.25">
      <c r="B1160">
        <v>1094</v>
      </c>
      <c r="C1160" s="64">
        <f t="shared" si="17"/>
        <v>2613465.1542176348</v>
      </c>
      <c r="D1160" s="64"/>
      <c r="E1160" s="176">
        <v>2613465.1542183501</v>
      </c>
    </row>
    <row r="1161" spans="2:5" x14ac:dyDescent="0.25">
      <c r="B1161">
        <v>1095</v>
      </c>
      <c r="C1161" s="64">
        <f t="shared" si="17"/>
        <v>2641770.6933883256</v>
      </c>
      <c r="D1161" s="64"/>
      <c r="E1161" s="176">
        <v>2641770.6933890479</v>
      </c>
    </row>
    <row r="1162" spans="2:5" x14ac:dyDescent="0.25">
      <c r="B1162">
        <v>1096</v>
      </c>
      <c r="C1162" s="64">
        <f t="shared" si="17"/>
        <v>2670382.8759000325</v>
      </c>
      <c r="D1162" s="64"/>
      <c r="E1162" s="176">
        <v>2670382.8759007626</v>
      </c>
    </row>
    <row r="1163" spans="2:5" x14ac:dyDescent="0.25">
      <c r="B1163">
        <v>1097</v>
      </c>
      <c r="C1163" s="64">
        <f t="shared" si="17"/>
        <v>2699305.0237222826</v>
      </c>
      <c r="D1163" s="64"/>
      <c r="E1163" s="176">
        <v>2699305.0237230207</v>
      </c>
    </row>
    <row r="1164" spans="2:5" x14ac:dyDescent="0.25">
      <c r="B1164">
        <v>1098</v>
      </c>
      <c r="C1164" s="64">
        <f t="shared" si="17"/>
        <v>2728540.4948126073</v>
      </c>
      <c r="D1164" s="64"/>
      <c r="E1164" s="176">
        <v>2728540.4948133538</v>
      </c>
    </row>
    <row r="1165" spans="2:5" x14ac:dyDescent="0.25">
      <c r="B1165">
        <v>1099</v>
      </c>
      <c r="C1165" s="64">
        <f t="shared" si="17"/>
        <v>2758092.6835064101</v>
      </c>
      <c r="D1165" s="64"/>
      <c r="E1165" s="176">
        <v>2758092.6835071649</v>
      </c>
    </row>
    <row r="1166" spans="2:5" x14ac:dyDescent="0.25">
      <c r="B1166">
        <v>1100</v>
      </c>
      <c r="C1166" s="64">
        <f t="shared" si="17"/>
        <v>2787965.0209110626</v>
      </c>
      <c r="D1166" s="64"/>
      <c r="E1166" s="176">
        <v>2787965.0209118258</v>
      </c>
    </row>
    <row r="1167" spans="2:5" x14ac:dyDescent="0.25">
      <c r="B1167">
        <v>1101</v>
      </c>
      <c r="C1167" s="64">
        <f t="shared" si="17"/>
        <v>2818160.9753042655</v>
      </c>
      <c r="D1167" s="64"/>
      <c r="E1167" s="176">
        <v>2818160.9753050362</v>
      </c>
    </row>
    <row r="1168" spans="2:5" x14ac:dyDescent="0.25">
      <c r="B1168">
        <v>1102</v>
      </c>
      <c r="C1168" s="64">
        <f t="shared" si="17"/>
        <v>2848684.0525367283</v>
      </c>
      <c r="D1168" s="64"/>
      <c r="E1168" s="176">
        <v>2848684.0525375078</v>
      </c>
    </row>
    <row r="1169" spans="2:5" x14ac:dyDescent="0.25">
      <c r="B1169">
        <v>1103</v>
      </c>
      <c r="C1169" s="64">
        <f t="shared" si="17"/>
        <v>2879537.7964392095</v>
      </c>
      <c r="D1169" s="64"/>
      <c r="E1169" s="176">
        <v>2879537.7964399974</v>
      </c>
    </row>
    <row r="1170" spans="2:5" x14ac:dyDescent="0.25">
      <c r="B1170">
        <v>1104</v>
      </c>
      <c r="C1170" s="64">
        <f t="shared" si="17"/>
        <v>2910725.7892339672</v>
      </c>
      <c r="D1170" s="64"/>
      <c r="E1170" s="176">
        <v>2910725.7892347639</v>
      </c>
    </row>
    <row r="1171" spans="2:5" x14ac:dyDescent="0.25">
      <c r="B1171">
        <v>1105</v>
      </c>
      <c r="C1171" s="64">
        <f t="shared" si="17"/>
        <v>2942251.6519506681</v>
      </c>
      <c r="D1171" s="64"/>
      <c r="E1171" s="176">
        <v>2942251.6519514732</v>
      </c>
    </row>
    <row r="1172" spans="2:5" x14ac:dyDescent="0.25">
      <c r="B1172">
        <v>1106</v>
      </c>
      <c r="C1172" s="64">
        <f t="shared" si="17"/>
        <v>2974119.0448468002</v>
      </c>
      <c r="D1172" s="64"/>
      <c r="E1172" s="176">
        <v>2974119.0448476137</v>
      </c>
    </row>
    <row r="1173" spans="2:5" x14ac:dyDescent="0.25">
      <c r="B1173">
        <v>1107</v>
      </c>
      <c r="C1173" s="64">
        <f t="shared" si="17"/>
        <v>3006331.6678326405</v>
      </c>
      <c r="D1173" s="64"/>
      <c r="E1173" s="176">
        <v>3006331.6678334624</v>
      </c>
    </row>
    <row r="1174" spans="2:5" x14ac:dyDescent="0.25">
      <c r="B1174">
        <v>1108</v>
      </c>
      <c r="C1174" s="64">
        <f t="shared" si="17"/>
        <v>3038893.2609008271</v>
      </c>
      <c r="D1174" s="64"/>
      <c r="E1174" s="176">
        <v>3038893.2609016593</v>
      </c>
    </row>
    <row r="1175" spans="2:5" x14ac:dyDescent="0.25">
      <c r="B1175">
        <v>1109</v>
      </c>
      <c r="C1175" s="64">
        <f t="shared" si="17"/>
        <v>3071807.6045605857</v>
      </c>
      <c r="D1175" s="64"/>
      <c r="E1175" s="176">
        <v>3071807.6045614271</v>
      </c>
    </row>
    <row r="1176" spans="2:5" x14ac:dyDescent="0.25">
      <c r="B1176">
        <v>1110</v>
      </c>
      <c r="C1176" s="64">
        <f t="shared" si="17"/>
        <v>3105078.5202766582</v>
      </c>
      <c r="D1176" s="64"/>
      <c r="E1176" s="176">
        <v>3105078.520277509</v>
      </c>
    </row>
    <row r="1177" spans="2:5" x14ac:dyDescent="0.25">
      <c r="B1177">
        <v>1111</v>
      </c>
      <c r="C1177" s="64">
        <f t="shared" si="17"/>
        <v>3138709.8709129887</v>
      </c>
      <c r="D1177" s="64"/>
      <c r="E1177" s="176">
        <v>3138709.8709138483</v>
      </c>
    </row>
    <row r="1178" spans="2:5" x14ac:dyDescent="0.25">
      <c r="B1178">
        <v>1112</v>
      </c>
      <c r="C1178" s="64">
        <f t="shared" si="17"/>
        <v>3172705.5611812123</v>
      </c>
      <c r="D1178" s="64"/>
      <c r="E1178" s="176">
        <v>3172705.5611820812</v>
      </c>
    </row>
    <row r="1179" spans="2:5" x14ac:dyDescent="0.25">
      <c r="B1179">
        <v>1113</v>
      </c>
      <c r="C1179" s="64">
        <f t="shared" si="17"/>
        <v>3207069.5380940083</v>
      </c>
      <c r="D1179" s="64"/>
      <c r="E1179" s="176">
        <v>3207069.538094887</v>
      </c>
    </row>
    <row r="1180" spans="2:5" x14ac:dyDescent="0.25">
      <c r="B1180">
        <v>1114</v>
      </c>
      <c r="C1180" s="64">
        <f t="shared" si="17"/>
        <v>3241805.7914233599</v>
      </c>
      <c r="D1180" s="64"/>
      <c r="E1180" s="176">
        <v>3241805.7914242479</v>
      </c>
    </row>
    <row r="1181" spans="2:5" x14ac:dyDescent="0.25">
      <c r="B1181">
        <v>1115</v>
      </c>
      <c r="C1181" s="64">
        <f t="shared" si="17"/>
        <v>3276918.3541637794</v>
      </c>
      <c r="D1181" s="64"/>
      <c r="E1181" s="176">
        <v>3276918.3541646777</v>
      </c>
    </row>
    <row r="1182" spans="2:5" x14ac:dyDescent="0.25">
      <c r="B1182">
        <v>1116</v>
      </c>
      <c r="C1182" s="64">
        <f t="shared" si="17"/>
        <v>3312411.3030005535</v>
      </c>
      <c r="D1182" s="64"/>
      <c r="E1182" s="176">
        <v>3312411.303001462</v>
      </c>
    </row>
    <row r="1183" spans="2:5" x14ac:dyDescent="0.25">
      <c r="B1183">
        <v>1117</v>
      </c>
      <c r="C1183" s="64">
        <f t="shared" si="17"/>
        <v>3348288.7587830592</v>
      </c>
      <c r="D1183" s="64"/>
      <c r="E1183" s="176">
        <v>3348288.758783977</v>
      </c>
    </row>
    <row r="1184" spans="2:5" x14ac:dyDescent="0.25">
      <c r="B1184">
        <v>1118</v>
      </c>
      <c r="C1184" s="64">
        <f t="shared" si="17"/>
        <v>3384554.8870032085</v>
      </c>
      <c r="D1184" s="64"/>
      <c r="E1184" s="176">
        <v>3384554.8870041366</v>
      </c>
    </row>
    <row r="1185" spans="2:5" x14ac:dyDescent="0.25">
      <c r="B1185">
        <v>1119</v>
      </c>
      <c r="C1185" s="64">
        <f t="shared" si="17"/>
        <v>3421213.8982790764</v>
      </c>
      <c r="D1185" s="64"/>
      <c r="E1185" s="176">
        <v>3421213.8982800147</v>
      </c>
    </row>
    <row r="1186" spans="2:5" x14ac:dyDescent="0.25">
      <c r="B1186">
        <v>1120</v>
      </c>
      <c r="C1186" s="64">
        <f t="shared" si="17"/>
        <v>3458270.0488437661</v>
      </c>
      <c r="D1186" s="64"/>
      <c r="E1186" s="176">
        <v>3458270.0488447146</v>
      </c>
    </row>
    <row r="1187" spans="2:5" x14ac:dyDescent="0.25">
      <c r="B1187">
        <v>1121</v>
      </c>
      <c r="C1187" s="64">
        <f t="shared" si="17"/>
        <v>3495727.6410395731</v>
      </c>
      <c r="D1187" s="64"/>
      <c r="E1187" s="176">
        <v>3495727.6410405319</v>
      </c>
    </row>
    <row r="1188" spans="2:5" x14ac:dyDescent="0.25">
      <c r="B1188">
        <v>1122</v>
      </c>
      <c r="C1188" s="64">
        <f t="shared" si="17"/>
        <v>3533591.0238175015</v>
      </c>
      <c r="D1188" s="64"/>
      <c r="E1188" s="176">
        <v>3533591.023818471</v>
      </c>
    </row>
    <row r="1189" spans="2:5" x14ac:dyDescent="0.25">
      <c r="B1189">
        <v>1123</v>
      </c>
      <c r="C1189" s="64">
        <f t="shared" si="17"/>
        <v>3571864.5932421908</v>
      </c>
      <c r="D1189" s="64"/>
      <c r="E1189" s="176">
        <v>3571864.593243171</v>
      </c>
    </row>
    <row r="1190" spans="2:5" x14ac:dyDescent="0.25">
      <c r="B1190">
        <v>1124</v>
      </c>
      <c r="C1190" s="64">
        <f t="shared" si="17"/>
        <v>3610552.7930023144</v>
      </c>
      <c r="D1190" s="64"/>
      <c r="E1190" s="176">
        <v>3610552.7930033053</v>
      </c>
    </row>
    <row r="1191" spans="2:5" x14ac:dyDescent="0.25">
      <c r="B1191">
        <v>1125</v>
      </c>
      <c r="C1191" s="64">
        <f t="shared" si="17"/>
        <v>3649660.1149265058</v>
      </c>
      <c r="D1191" s="64"/>
      <c r="E1191" s="176">
        <v>3649660.1149275065</v>
      </c>
    </row>
    <row r="1192" spans="2:5" x14ac:dyDescent="0.25">
      <c r="B1192">
        <v>1126</v>
      </c>
      <c r="C1192" s="64">
        <f t="shared" si="17"/>
        <v>3689191.099504876</v>
      </c>
      <c r="D1192" s="64"/>
      <c r="E1192" s="176">
        <v>3689191.0995058883</v>
      </c>
    </row>
    <row r="1193" spans="2:5" x14ac:dyDescent="0.25">
      <c r="B1193">
        <v>1127</v>
      </c>
      <c r="C1193" s="64">
        <f t="shared" si="17"/>
        <v>3729150.3364161784</v>
      </c>
      <c r="D1193" s="64"/>
      <c r="E1193" s="176">
        <v>3729150.3364172019</v>
      </c>
    </row>
    <row r="1194" spans="2:5" x14ac:dyDescent="0.25">
      <c r="B1194">
        <v>1128</v>
      </c>
      <c r="C1194" s="64">
        <f t="shared" si="17"/>
        <v>3769542.4650606867</v>
      </c>
      <c r="D1194" s="64"/>
      <c r="E1194" s="176">
        <v>3769542.4650617214</v>
      </c>
    </row>
    <row r="1195" spans="2:5" x14ac:dyDescent="0.25">
      <c r="B1195">
        <v>1129</v>
      </c>
      <c r="C1195" s="64">
        <f t="shared" si="17"/>
        <v>3810372.1750988439</v>
      </c>
      <c r="D1195" s="64"/>
      <c r="E1195" s="176">
        <v>3810372.1750998897</v>
      </c>
    </row>
    <row r="1196" spans="2:5" x14ac:dyDescent="0.25">
      <c r="B1196">
        <v>1130</v>
      </c>
      <c r="C1196" s="64">
        <f t="shared" si="17"/>
        <v>3851644.2069957475</v>
      </c>
      <c r="D1196" s="64"/>
      <c r="E1196" s="176">
        <v>3851644.2069968055</v>
      </c>
    </row>
    <row r="1197" spans="2:5" x14ac:dyDescent="0.25">
      <c r="B1197">
        <v>1131</v>
      </c>
      <c r="C1197" s="64">
        <f t="shared" si="17"/>
        <v>3893363.3525715345</v>
      </c>
      <c r="D1197" s="64"/>
      <c r="E1197" s="176">
        <v>3893363.3525726032</v>
      </c>
    </row>
    <row r="1198" spans="2:5" x14ac:dyDescent="0.25">
      <c r="B1198">
        <v>1132</v>
      </c>
      <c r="C1198" s="64">
        <f t="shared" si="17"/>
        <v>3935534.4555577259</v>
      </c>
      <c r="D1198" s="64"/>
      <c r="E1198" s="176">
        <v>3935534.4555588071</v>
      </c>
    </row>
    <row r="1199" spans="2:5" x14ac:dyDescent="0.25">
      <c r="B1199">
        <v>1133</v>
      </c>
      <c r="C1199" s="64">
        <f t="shared" si="17"/>
        <v>3978162.4121596008</v>
      </c>
      <c r="D1199" s="64"/>
      <c r="E1199" s="176">
        <v>3978162.4121606932</v>
      </c>
    </row>
    <row r="1200" spans="2:5" x14ac:dyDescent="0.25">
      <c r="B1200">
        <v>1134</v>
      </c>
      <c r="C1200" s="64">
        <f t="shared" si="17"/>
        <v>4021252.1716246628</v>
      </c>
      <c r="D1200" s="64"/>
      <c r="E1200" s="176">
        <v>4021252.1716257678</v>
      </c>
    </row>
    <row r="1201" spans="2:5" x14ac:dyDescent="0.25">
      <c r="B1201">
        <v>1135</v>
      </c>
      <c r="C1201" s="64">
        <f t="shared" si="17"/>
        <v>4064808.7368172631</v>
      </c>
      <c r="D1201" s="64"/>
      <c r="E1201" s="176">
        <v>4064808.7368183802</v>
      </c>
    </row>
    <row r="1202" spans="2:5" x14ac:dyDescent="0.25">
      <c r="B1202">
        <v>1136</v>
      </c>
      <c r="C1202" s="64">
        <f t="shared" si="17"/>
        <v>4108837.16479945</v>
      </c>
      <c r="D1202" s="64"/>
      <c r="E1202" s="176">
        <v>4108837.1648005787</v>
      </c>
    </row>
    <row r="1203" spans="2:5" x14ac:dyDescent="0.25">
      <c r="B1203">
        <v>1137</v>
      </c>
      <c r="C1203" s="64">
        <f t="shared" si="17"/>
        <v>4153342.5674181106</v>
      </c>
      <c r="D1203" s="64"/>
      <c r="E1203" s="176">
        <v>4153342.5674192514</v>
      </c>
    </row>
    <row r="1204" spans="2:5" x14ac:dyDescent="0.25">
      <c r="B1204">
        <v>1138</v>
      </c>
      <c r="C1204" s="64">
        <f t="shared" si="17"/>
        <v>4198330.1118984735</v>
      </c>
      <c r="D1204" s="64"/>
      <c r="E1204" s="176">
        <v>4198330.1118996255</v>
      </c>
    </row>
    <row r="1205" spans="2:5" x14ac:dyDescent="0.25">
      <c r="B1205">
        <v>1139</v>
      </c>
      <c r="C1205" s="64">
        <f t="shared" si="17"/>
        <v>4243805.0214440404</v>
      </c>
      <c r="D1205" s="64"/>
      <c r="E1205" s="176">
        <v>4243805.0214452054</v>
      </c>
    </row>
    <row r="1206" spans="2:5" x14ac:dyDescent="0.25">
      <c r="B1206">
        <v>1140</v>
      </c>
      <c r="C1206" s="64">
        <f t="shared" si="17"/>
        <v>4289772.5758430175</v>
      </c>
      <c r="D1206" s="64"/>
      <c r="E1206" s="176">
        <v>4289772.5758441947</v>
      </c>
    </row>
    <row r="1207" spans="2:5" x14ac:dyDescent="0.25">
      <c r="B1207">
        <v>1141</v>
      </c>
      <c r="C1207" s="64">
        <f t="shared" si="17"/>
        <v>4336238.1120813163</v>
      </c>
      <c r="D1207" s="64"/>
      <c r="E1207" s="176">
        <v>4336238.1120825075</v>
      </c>
    </row>
    <row r="1208" spans="2:5" x14ac:dyDescent="0.25">
      <c r="B1208">
        <v>1142</v>
      </c>
      <c r="C1208" s="64">
        <f t="shared" si="17"/>
        <v>4383207.0249621971</v>
      </c>
      <c r="D1208" s="64"/>
      <c r="E1208" s="176">
        <v>4383207.0249634003</v>
      </c>
    </row>
    <row r="1209" spans="2:5" x14ac:dyDescent="0.25">
      <c r="B1209">
        <v>1143</v>
      </c>
      <c r="C1209" s="64">
        <f t="shared" si="17"/>
        <v>4430684.7677326202</v>
      </c>
      <c r="D1209" s="64"/>
      <c r="E1209" s="176">
        <v>4430684.7677338365</v>
      </c>
    </row>
    <row r="1210" spans="2:5" x14ac:dyDescent="0.25">
      <c r="B1210">
        <v>1144</v>
      </c>
      <c r="C1210" s="64">
        <f t="shared" si="17"/>
        <v>4478676.85271639</v>
      </c>
      <c r="D1210" s="64"/>
      <c r="E1210" s="176">
        <v>4478676.8527176194</v>
      </c>
    </row>
    <row r="1211" spans="2:5" x14ac:dyDescent="0.25">
      <c r="B1211">
        <v>1145</v>
      </c>
      <c r="C1211" s="64">
        <f t="shared" si="17"/>
        <v>4527188.8519541509</v>
      </c>
      <c r="D1211" s="64"/>
      <c r="E1211" s="176">
        <v>4527188.8519553933</v>
      </c>
    </row>
    <row r="1212" spans="2:5" x14ac:dyDescent="0.25">
      <c r="B1212">
        <v>1146</v>
      </c>
      <c r="C1212" s="64">
        <f t="shared" si="17"/>
        <v>4576226.3978503207</v>
      </c>
      <c r="D1212" s="64"/>
      <c r="E1212" s="176">
        <v>4576226.397851578</v>
      </c>
    </row>
    <row r="1213" spans="2:5" x14ac:dyDescent="0.25">
      <c r="B1213">
        <v>1147</v>
      </c>
      <c r="C1213" s="64">
        <f t="shared" si="17"/>
        <v>4625795.1838270323</v>
      </c>
      <c r="D1213" s="64"/>
      <c r="E1213" s="176">
        <v>4625795.1838283017</v>
      </c>
    </row>
    <row r="1214" spans="2:5" x14ac:dyDescent="0.25">
      <c r="B1214">
        <v>1148</v>
      </c>
      <c r="C1214" s="64">
        <f t="shared" si="17"/>
        <v>4675900.9649851583</v>
      </c>
      <c r="D1214" s="64"/>
      <c r="E1214" s="176">
        <v>4675900.9649864435</v>
      </c>
    </row>
    <row r="1215" spans="2:5" x14ac:dyDescent="0.25">
      <c r="B1215">
        <v>1149</v>
      </c>
      <c r="C1215" s="64">
        <f t="shared" si="17"/>
        <v>4726549.5587724969</v>
      </c>
      <c r="D1215" s="64"/>
      <c r="E1215" s="176">
        <v>4726549.5587737942</v>
      </c>
    </row>
    <row r="1216" spans="2:5" x14ac:dyDescent="0.25">
      <c r="B1216">
        <v>1150</v>
      </c>
      <c r="C1216" s="64">
        <f t="shared" si="17"/>
        <v>4777746.8456591982</v>
      </c>
      <c r="D1216" s="64"/>
      <c r="E1216" s="176">
        <v>4777746.8456605114</v>
      </c>
    </row>
    <row r="1217" spans="2:5" x14ac:dyDescent="0.25">
      <c r="B1217">
        <v>1151</v>
      </c>
      <c r="C1217" s="64">
        <f t="shared" si="17"/>
        <v>4829498.7698205058</v>
      </c>
      <c r="D1217" s="64"/>
      <c r="E1217" s="176">
        <v>4829498.7698218329</v>
      </c>
    </row>
    <row r="1218" spans="2:5" x14ac:dyDescent="0.25">
      <c r="B1218">
        <v>1152</v>
      </c>
      <c r="C1218" s="64">
        <f t="shared" si="17"/>
        <v>4881811.339826894</v>
      </c>
      <c r="D1218" s="64"/>
      <c r="E1218" s="176">
        <v>4881811.3398282351</v>
      </c>
    </row>
    <row r="1219" spans="2:5" x14ac:dyDescent="0.25">
      <c r="B1219">
        <v>1153</v>
      </c>
      <c r="C1219" s="64">
        <f t="shared" si="17"/>
        <v>4934690.6293416852</v>
      </c>
      <c r="D1219" s="64"/>
      <c r="E1219" s="176">
        <v>4934690.6293430412</v>
      </c>
    </row>
    <row r="1220" spans="2:5" x14ac:dyDescent="0.25">
      <c r="B1220">
        <v>1154</v>
      </c>
      <c r="C1220" s="64">
        <f t="shared" ref="C1220:C1283" si="18">C1219*(1+0.13/12)-7</f>
        <v>4988142.7778262198</v>
      </c>
      <c r="D1220" s="64"/>
      <c r="E1220" s="176">
        <v>4988142.7778275907</v>
      </c>
    </row>
    <row r="1221" spans="2:5" x14ac:dyDescent="0.25">
      <c r="B1221">
        <v>1155</v>
      </c>
      <c r="C1221" s="64">
        <f t="shared" si="18"/>
        <v>5042173.9912526701</v>
      </c>
      <c r="D1221" s="64"/>
      <c r="E1221" s="176">
        <v>5042173.9912540559</v>
      </c>
    </row>
    <row r="1222" spans="2:5" x14ac:dyDescent="0.25">
      <c r="B1222">
        <v>1156</v>
      </c>
      <c r="C1222" s="64">
        <f t="shared" si="18"/>
        <v>5096790.5428245738</v>
      </c>
      <c r="D1222" s="64"/>
      <c r="E1222" s="176">
        <v>5096790.5428259745</v>
      </c>
    </row>
    <row r="1223" spans="2:5" x14ac:dyDescent="0.25">
      <c r="B1223">
        <v>1157</v>
      </c>
      <c r="C1223" s="64">
        <f t="shared" si="18"/>
        <v>5151998.7737051733</v>
      </c>
      <c r="D1223" s="64"/>
      <c r="E1223" s="176">
        <v>5151998.7737065889</v>
      </c>
    </row>
    <row r="1224" spans="2:5" x14ac:dyDescent="0.25">
      <c r="B1224">
        <v>1158</v>
      </c>
      <c r="C1224" s="64">
        <f t="shared" si="18"/>
        <v>5207805.0937536452</v>
      </c>
      <c r="D1224" s="64"/>
      <c r="E1224" s="176">
        <v>5207805.0937550766</v>
      </c>
    </row>
    <row r="1225" spans="2:5" x14ac:dyDescent="0.25">
      <c r="B1225">
        <v>1159</v>
      </c>
      <c r="C1225" s="64">
        <f t="shared" si="18"/>
        <v>5264215.9822693095</v>
      </c>
      <c r="D1225" s="64"/>
      <c r="E1225" s="176">
        <v>5264215.9822707558</v>
      </c>
    </row>
    <row r="1226" spans="2:5" x14ac:dyDescent="0.25">
      <c r="B1226">
        <v>1160</v>
      </c>
      <c r="C1226" s="64">
        <f t="shared" si="18"/>
        <v>5321237.9887438929</v>
      </c>
      <c r="D1226" s="64"/>
      <c r="E1226" s="176">
        <v>5321237.9887453569</v>
      </c>
    </row>
    <row r="1227" spans="2:5" x14ac:dyDescent="0.25">
      <c r="B1227">
        <v>1161</v>
      </c>
      <c r="C1227" s="64">
        <f t="shared" si="18"/>
        <v>5378877.7336219512</v>
      </c>
      <c r="D1227" s="64"/>
      <c r="E1227" s="176">
        <v>5378877.7336234311</v>
      </c>
    </row>
    <row r="1228" spans="2:5" x14ac:dyDescent="0.25">
      <c r="B1228">
        <v>1162</v>
      </c>
      <c r="C1228" s="64">
        <f t="shared" si="18"/>
        <v>5437141.9090695223</v>
      </c>
      <c r="D1228" s="64"/>
      <c r="E1228" s="176">
        <v>5437141.9090710171</v>
      </c>
    </row>
    <row r="1229" spans="2:5" x14ac:dyDescent="0.25">
      <c r="B1229">
        <v>1163</v>
      </c>
      <c r="C1229" s="64">
        <f t="shared" si="18"/>
        <v>5496037.279751108</v>
      </c>
      <c r="D1229" s="64"/>
      <c r="E1229" s="176">
        <v>5496037.2797526186</v>
      </c>
    </row>
    <row r="1230" spans="2:5" x14ac:dyDescent="0.25">
      <c r="B1230">
        <v>1164</v>
      </c>
      <c r="C1230" s="64">
        <f t="shared" si="18"/>
        <v>5555570.6836150782</v>
      </c>
      <c r="D1230" s="64"/>
      <c r="E1230" s="176">
        <v>5555570.6836166056</v>
      </c>
    </row>
    <row r="1231" spans="2:5" x14ac:dyDescent="0.25">
      <c r="B1231">
        <v>1165</v>
      </c>
      <c r="C1231" s="64">
        <f t="shared" si="18"/>
        <v>5615749.0326875746</v>
      </c>
      <c r="D1231" s="64"/>
      <c r="E1231" s="176">
        <v>5615749.0326891188</v>
      </c>
    </row>
    <row r="1232" spans="2:5" x14ac:dyDescent="0.25">
      <c r="B1232">
        <v>1166</v>
      </c>
      <c r="C1232" s="64">
        <f t="shared" si="18"/>
        <v>5676579.3138750233</v>
      </c>
      <c r="D1232" s="64"/>
      <c r="E1232" s="176">
        <v>5676579.3138765851</v>
      </c>
    </row>
    <row r="1233" spans="2:5" x14ac:dyDescent="0.25">
      <c r="B1233">
        <v>1167</v>
      </c>
      <c r="C1233" s="64">
        <f t="shared" si="18"/>
        <v>5738068.589775336</v>
      </c>
      <c r="D1233" s="64"/>
      <c r="E1233" s="176">
        <v>5738068.5897769136</v>
      </c>
    </row>
    <row r="1234" spans="2:5" x14ac:dyDescent="0.25">
      <c r="B1234">
        <v>1168</v>
      </c>
      <c r="C1234" s="64">
        <f t="shared" si="18"/>
        <v>5800223.9994979016</v>
      </c>
      <c r="D1234" s="64"/>
      <c r="E1234" s="176">
        <v>5800223.9994994961</v>
      </c>
    </row>
    <row r="1235" spans="2:5" x14ac:dyDescent="0.25">
      <c r="B1235">
        <v>1169</v>
      </c>
      <c r="C1235" s="64">
        <f t="shared" si="18"/>
        <v>5863052.7594924616</v>
      </c>
      <c r="D1235" s="64"/>
      <c r="E1235" s="176">
        <v>5863052.7594940737</v>
      </c>
    </row>
    <row r="1236" spans="2:5" x14ac:dyDescent="0.25">
      <c r="B1236">
        <v>1170</v>
      </c>
      <c r="C1236" s="64">
        <f t="shared" si="18"/>
        <v>5926562.1643869625</v>
      </c>
      <c r="D1236" s="64"/>
      <c r="E1236" s="176">
        <v>5926562.1643885924</v>
      </c>
    </row>
    <row r="1237" spans="2:5" x14ac:dyDescent="0.25">
      <c r="B1237">
        <v>1171</v>
      </c>
      <c r="C1237" s="64">
        <f t="shared" si="18"/>
        <v>5990759.5878344877</v>
      </c>
      <c r="D1237" s="64"/>
      <c r="E1237" s="176">
        <v>5990759.5878361352</v>
      </c>
    </row>
    <row r="1238" spans="2:5" x14ac:dyDescent="0.25">
      <c r="B1238">
        <v>1172</v>
      </c>
      <c r="C1238" s="64">
        <f t="shared" si="18"/>
        <v>6055652.4833693607</v>
      </c>
      <c r="D1238" s="64"/>
      <c r="E1238" s="176">
        <v>6055652.4833710268</v>
      </c>
    </row>
    <row r="1239" spans="2:5" x14ac:dyDescent="0.25">
      <c r="B1239">
        <v>1173</v>
      </c>
      <c r="C1239" s="64">
        <f t="shared" si="18"/>
        <v>6121248.385272528</v>
      </c>
      <c r="D1239" s="64"/>
      <c r="E1239" s="176">
        <v>6121248.3852742128</v>
      </c>
    </row>
    <row r="1240" spans="2:5" x14ac:dyDescent="0.25">
      <c r="B1240">
        <v>1174</v>
      </c>
      <c r="C1240" s="64">
        <f t="shared" si="18"/>
        <v>6187554.909446313</v>
      </c>
      <c r="D1240" s="64"/>
      <c r="E1240" s="176">
        <v>6187554.9094480164</v>
      </c>
    </row>
    <row r="1241" spans="2:5" x14ac:dyDescent="0.25">
      <c r="B1241">
        <v>1175</v>
      </c>
      <c r="C1241" s="64">
        <f t="shared" si="18"/>
        <v>6254579.7542986479</v>
      </c>
      <c r="D1241" s="64"/>
      <c r="E1241" s="176">
        <v>6254579.7543003689</v>
      </c>
    </row>
    <row r="1242" spans="2:5" x14ac:dyDescent="0.25">
      <c r="B1242">
        <v>1176</v>
      </c>
      <c r="C1242" s="64">
        <f t="shared" si="18"/>
        <v>6322330.7016368825</v>
      </c>
      <c r="D1242" s="64"/>
      <c r="E1242" s="176">
        <v>6322330.7016386241</v>
      </c>
    </row>
    <row r="1243" spans="2:5" x14ac:dyDescent="0.25">
      <c r="B1243">
        <v>1177</v>
      </c>
      <c r="C1243" s="64">
        <f t="shared" si="18"/>
        <v>6390815.6175712813</v>
      </c>
      <c r="D1243" s="64"/>
      <c r="E1243" s="176">
        <v>6390815.6175730415</v>
      </c>
    </row>
    <row r="1244" spans="2:5" x14ac:dyDescent="0.25">
      <c r="B1244">
        <v>1178</v>
      </c>
      <c r="C1244" s="64">
        <f t="shared" si="18"/>
        <v>6460042.4534283029</v>
      </c>
      <c r="D1244" s="64"/>
      <c r="E1244" s="176">
        <v>6460042.4534300817</v>
      </c>
    </row>
    <row r="1245" spans="2:5" x14ac:dyDescent="0.25">
      <c r="B1245">
        <v>1179</v>
      </c>
      <c r="C1245" s="64">
        <f t="shared" si="18"/>
        <v>6530019.2466737758</v>
      </c>
      <c r="D1245" s="64"/>
      <c r="E1245" s="176">
        <v>6530019.2466755752</v>
      </c>
    </row>
    <row r="1246" spans="2:5" x14ac:dyDescent="0.25">
      <c r="B1246">
        <v>1180</v>
      </c>
      <c r="C1246" s="64">
        <f t="shared" si="18"/>
        <v>6600754.1218460742</v>
      </c>
      <c r="D1246" s="64"/>
      <c r="E1246" s="176">
        <v>6600754.1218478931</v>
      </c>
    </row>
    <row r="1247" spans="2:5" x14ac:dyDescent="0.25">
      <c r="B1247">
        <v>1181</v>
      </c>
      <c r="C1247" s="64">
        <f t="shared" si="18"/>
        <v>6672255.2914994061</v>
      </c>
      <c r="D1247" s="64"/>
      <c r="E1247" s="176">
        <v>6672255.2915012455</v>
      </c>
    </row>
    <row r="1248" spans="2:5" x14ac:dyDescent="0.25">
      <c r="B1248">
        <v>1182</v>
      </c>
      <c r="C1248" s="64">
        <f t="shared" si="18"/>
        <v>6744531.0571573153</v>
      </c>
      <c r="D1248" s="64"/>
      <c r="E1248" s="176">
        <v>6744531.0571591752</v>
      </c>
    </row>
    <row r="1249" spans="2:5" x14ac:dyDescent="0.25">
      <c r="B1249">
        <v>1183</v>
      </c>
      <c r="C1249" s="64">
        <f t="shared" si="18"/>
        <v>6817589.8102765186</v>
      </c>
      <c r="D1249" s="64"/>
      <c r="E1249" s="176">
        <v>6817589.810278398</v>
      </c>
    </row>
    <row r="1250" spans="2:5" x14ac:dyDescent="0.25">
      <c r="B1250">
        <v>1184</v>
      </c>
      <c r="C1250" s="64">
        <f t="shared" si="18"/>
        <v>6891440.0332211806</v>
      </c>
      <c r="D1250" s="64"/>
      <c r="E1250" s="176">
        <v>6891440.0332230804</v>
      </c>
    </row>
    <row r="1251" spans="2:5" x14ac:dyDescent="0.25">
      <c r="B1251">
        <v>1185</v>
      </c>
      <c r="C1251" s="64">
        <f t="shared" si="18"/>
        <v>6966090.3002477428</v>
      </c>
      <c r="D1251" s="64"/>
      <c r="E1251" s="176">
        <v>6966090.3002496641</v>
      </c>
    </row>
    <row r="1252" spans="2:5" x14ac:dyDescent="0.25">
      <c r="B1252">
        <v>1186</v>
      </c>
      <c r="C1252" s="64">
        <f t="shared" si="18"/>
        <v>7041549.2785004266</v>
      </c>
      <c r="D1252" s="64"/>
      <c r="E1252" s="176">
        <v>7041549.2785023684</v>
      </c>
    </row>
    <row r="1253" spans="2:5" x14ac:dyDescent="0.25">
      <c r="B1253">
        <v>1187</v>
      </c>
      <c r="C1253" s="64">
        <f t="shared" si="18"/>
        <v>7117825.7290175138</v>
      </c>
      <c r="D1253" s="64"/>
      <c r="E1253" s="176">
        <v>7117825.729019477</v>
      </c>
    </row>
    <row r="1254" spans="2:5" x14ac:dyDescent="0.25">
      <c r="B1254">
        <v>1188</v>
      </c>
      <c r="C1254" s="64">
        <f t="shared" si="18"/>
        <v>7194928.5077485358</v>
      </c>
      <c r="D1254" s="64"/>
      <c r="E1254" s="176">
        <v>7194928.5077505205</v>
      </c>
    </row>
    <row r="1255" spans="2:5" x14ac:dyDescent="0.25">
      <c r="B1255">
        <v>1189</v>
      </c>
      <c r="C1255" s="64">
        <f t="shared" si="18"/>
        <v>7272866.5665824777</v>
      </c>
      <c r="D1255" s="64"/>
      <c r="E1255" s="176">
        <v>7272866.5665844837</v>
      </c>
    </row>
    <row r="1256" spans="2:5" x14ac:dyDescent="0.25">
      <c r="B1256">
        <v>1190</v>
      </c>
      <c r="C1256" s="64">
        <f t="shared" si="18"/>
        <v>7351648.9543871209</v>
      </c>
      <c r="D1256" s="64"/>
      <c r="E1256" s="176">
        <v>7351648.9543891493</v>
      </c>
    </row>
    <row r="1257" spans="2:5" x14ac:dyDescent="0.25">
      <c r="B1257">
        <v>1191</v>
      </c>
      <c r="C1257" s="64">
        <f t="shared" si="18"/>
        <v>7431284.8180596475</v>
      </c>
      <c r="D1257" s="64"/>
      <c r="E1257" s="176">
        <v>7431284.8180616982</v>
      </c>
    </row>
    <row r="1258" spans="2:5" x14ac:dyDescent="0.25">
      <c r="B1258">
        <v>1192</v>
      </c>
      <c r="C1258" s="64">
        <f t="shared" si="18"/>
        <v>7511783.4035886265</v>
      </c>
      <c r="D1258" s="64"/>
      <c r="E1258" s="176">
        <v>7511783.4035906997</v>
      </c>
    </row>
    <row r="1259" spans="2:5" x14ac:dyDescent="0.25">
      <c r="B1259">
        <v>1193</v>
      </c>
      <c r="C1259" s="64">
        <f t="shared" si="18"/>
        <v>7593154.0571275027</v>
      </c>
      <c r="D1259" s="64"/>
      <c r="E1259" s="176">
        <v>7593154.0571295973</v>
      </c>
    </row>
    <row r="1260" spans="2:5" x14ac:dyDescent="0.25">
      <c r="B1260">
        <v>1194</v>
      </c>
      <c r="C1260" s="64">
        <f t="shared" si="18"/>
        <v>7675406.2260797163</v>
      </c>
      <c r="D1260" s="64"/>
      <c r="E1260" s="176">
        <v>7675406.226081836</v>
      </c>
    </row>
    <row r="1261" spans="2:5" x14ac:dyDescent="0.25">
      <c r="B1261">
        <v>1195</v>
      </c>
      <c r="C1261" s="64">
        <f t="shared" si="18"/>
        <v>7758549.4601955796</v>
      </c>
      <c r="D1261" s="64"/>
      <c r="E1261" s="176">
        <v>7758549.4601977207</v>
      </c>
    </row>
    <row r="1262" spans="2:5" x14ac:dyDescent="0.25">
      <c r="B1262">
        <v>1196</v>
      </c>
      <c r="C1262" s="64">
        <f t="shared" si="18"/>
        <v>7842593.412681031</v>
      </c>
      <c r="D1262" s="64"/>
      <c r="E1262" s="176">
        <v>7842593.4126831964</v>
      </c>
    </row>
    <row r="1263" spans="2:5" x14ac:dyDescent="0.25">
      <c r="B1263">
        <v>1197</v>
      </c>
      <c r="C1263" s="64">
        <f t="shared" si="18"/>
        <v>7927547.841318408</v>
      </c>
      <c r="D1263" s="64"/>
      <c r="E1263" s="176">
        <v>7927547.8413205976</v>
      </c>
    </row>
    <row r="1264" spans="2:5" x14ac:dyDescent="0.25">
      <c r="B1264">
        <v>1198</v>
      </c>
      <c r="C1264" s="64">
        <f t="shared" si="18"/>
        <v>8013422.6095993565</v>
      </c>
      <c r="D1264" s="64"/>
      <c r="E1264" s="176">
        <v>8013422.6096015712</v>
      </c>
    </row>
    <row r="1265" spans="2:5" x14ac:dyDescent="0.25">
      <c r="B1265">
        <v>1199</v>
      </c>
      <c r="C1265" s="64">
        <f t="shared" si="18"/>
        <v>8100227.6878700154</v>
      </c>
      <c r="D1265" s="64"/>
      <c r="E1265" s="176">
        <v>8100227.6878722534</v>
      </c>
    </row>
    <row r="1266" spans="2:5" x14ac:dyDescent="0.25">
      <c r="B1266">
        <v>1200</v>
      </c>
      <c r="C1266" s="64">
        <f t="shared" si="18"/>
        <v>8187973.1544886064</v>
      </c>
      <c r="D1266" s="64"/>
      <c r="E1266" s="176">
        <v>8187973.1544908676</v>
      </c>
    </row>
    <row r="1267" spans="2:5" x14ac:dyDescent="0.25">
      <c r="C1267" s="64">
        <f t="shared" si="18"/>
        <v>8276669.1969955657</v>
      </c>
      <c r="D1267" s="64"/>
    </row>
    <row r="1268" spans="2:5" x14ac:dyDescent="0.25">
      <c r="C1268" s="64">
        <f t="shared" si="18"/>
        <v>8366326.1132963505</v>
      </c>
      <c r="D1268" s="64"/>
    </row>
    <row r="1269" spans="2:5" x14ac:dyDescent="0.25">
      <c r="C1269" s="64">
        <f t="shared" si="18"/>
        <v>8456954.3128570598</v>
      </c>
      <c r="D1269" s="64"/>
    </row>
    <row r="1270" spans="2:5" x14ac:dyDescent="0.25">
      <c r="C1270" s="64">
        <f t="shared" si="18"/>
        <v>8548564.3179130107</v>
      </c>
      <c r="D1270" s="64"/>
    </row>
    <row r="1271" spans="2:5" x14ac:dyDescent="0.25">
      <c r="C1271" s="64">
        <f t="shared" si="18"/>
        <v>8641166.764690401</v>
      </c>
      <c r="D1271" s="64"/>
    </row>
    <row r="1272" spans="2:5" x14ac:dyDescent="0.25">
      <c r="C1272" s="64">
        <f t="shared" si="18"/>
        <v>8734772.4046412129</v>
      </c>
      <c r="D1272" s="64"/>
    </row>
    <row r="1273" spans="2:5" x14ac:dyDescent="0.25">
      <c r="C1273" s="64">
        <f t="shared" si="18"/>
        <v>8829392.1056914926</v>
      </c>
      <c r="D1273" s="64"/>
    </row>
    <row r="1274" spans="2:5" x14ac:dyDescent="0.25">
      <c r="C1274" s="64">
        <f t="shared" si="18"/>
        <v>8925036.853503149</v>
      </c>
      <c r="D1274" s="64"/>
    </row>
    <row r="1275" spans="2:5" x14ac:dyDescent="0.25">
      <c r="C1275" s="64">
        <f t="shared" si="18"/>
        <v>9021717.7527494319</v>
      </c>
      <c r="D1275" s="64"/>
    </row>
    <row r="1276" spans="2:5" x14ac:dyDescent="0.25">
      <c r="C1276" s="64">
        <f t="shared" si="18"/>
        <v>9119446.0284042172</v>
      </c>
      <c r="D1276" s="64"/>
    </row>
    <row r="1277" spans="2:5" x14ac:dyDescent="0.25">
      <c r="C1277" s="64">
        <f t="shared" si="18"/>
        <v>9218233.027045263</v>
      </c>
      <c r="D1277" s="64"/>
    </row>
    <row r="1278" spans="2:5" x14ac:dyDescent="0.25">
      <c r="C1278" s="64">
        <f t="shared" si="18"/>
        <v>9318090.2181715854</v>
      </c>
      <c r="D1278" s="64"/>
    </row>
    <row r="1279" spans="2:5" x14ac:dyDescent="0.25">
      <c r="C1279" s="64">
        <f t="shared" si="18"/>
        <v>9419029.1955351103</v>
      </c>
      <c r="D1279" s="64"/>
    </row>
    <row r="1280" spans="2:5" x14ac:dyDescent="0.25">
      <c r="C1280" s="64">
        <f t="shared" si="18"/>
        <v>9521061.6784867402</v>
      </c>
      <c r="D1280" s="64"/>
    </row>
    <row r="1281" spans="3:4" x14ac:dyDescent="0.25">
      <c r="C1281" s="64">
        <f t="shared" si="18"/>
        <v>9624199.5133370124</v>
      </c>
      <c r="D1281" s="64"/>
    </row>
    <row r="1282" spans="3:4" x14ac:dyDescent="0.25">
      <c r="C1282" s="64">
        <f t="shared" si="18"/>
        <v>9728454.6747314967</v>
      </c>
      <c r="D1282" s="64"/>
    </row>
    <row r="1283" spans="3:4" x14ac:dyDescent="0.25">
      <c r="C1283" s="64">
        <f t="shared" si="18"/>
        <v>9833839.2670410872</v>
      </c>
      <c r="D1283" s="64"/>
    </row>
    <row r="1284" spans="3:4" x14ac:dyDescent="0.25">
      <c r="C1284" s="64">
        <f t="shared" ref="C1284:C1347" si="19">C1283*(1+0.13/12)-7</f>
        <v>9940365.5257673655</v>
      </c>
      <c r="D1284" s="64"/>
    </row>
    <row r="1285" spans="3:4" x14ac:dyDescent="0.25">
      <c r="C1285" s="64">
        <f t="shared" si="19"/>
        <v>10048045.818963178</v>
      </c>
      <c r="D1285" s="64"/>
    </row>
    <row r="1286" spans="3:4" x14ac:dyDescent="0.25">
      <c r="C1286" s="64">
        <f t="shared" si="19"/>
        <v>10156892.648668611</v>
      </c>
      <c r="D1286" s="64"/>
    </row>
    <row r="1287" spans="3:4" x14ac:dyDescent="0.25">
      <c r="C1287" s="64">
        <f t="shared" si="19"/>
        <v>10266918.65236252</v>
      </c>
      <c r="D1287" s="64"/>
    </row>
    <row r="1288" spans="3:4" x14ac:dyDescent="0.25">
      <c r="C1288" s="64">
        <f t="shared" si="19"/>
        <v>10378136.60442978</v>
      </c>
      <c r="D1288" s="64"/>
    </row>
    <row r="1289" spans="3:4" x14ac:dyDescent="0.25">
      <c r="C1289" s="64">
        <f t="shared" si="19"/>
        <v>10490559.417644436</v>
      </c>
      <c r="D1289" s="64"/>
    </row>
    <row r="1290" spans="3:4" x14ac:dyDescent="0.25">
      <c r="C1290" s="64">
        <f t="shared" si="19"/>
        <v>10604200.144668916</v>
      </c>
      <c r="D1290" s="64"/>
    </row>
    <row r="1291" spans="3:4" x14ac:dyDescent="0.25">
      <c r="C1291" s="64">
        <f t="shared" si="19"/>
        <v>10719071.979569495</v>
      </c>
      <c r="D1291" s="64"/>
    </row>
    <row r="1292" spans="3:4" x14ac:dyDescent="0.25">
      <c r="C1292" s="64">
        <f t="shared" si="19"/>
        <v>10835188.259348163</v>
      </c>
      <c r="D1292" s="64"/>
    </row>
    <row r="1293" spans="3:4" x14ac:dyDescent="0.25">
      <c r="C1293" s="64">
        <f t="shared" si="19"/>
        <v>10952562.465491101</v>
      </c>
      <c r="D1293" s="64"/>
    </row>
    <row r="1294" spans="3:4" x14ac:dyDescent="0.25">
      <c r="C1294" s="64">
        <f t="shared" si="19"/>
        <v>11071208.225533921</v>
      </c>
      <c r="D1294" s="64"/>
    </row>
    <row r="1295" spans="3:4" x14ac:dyDescent="0.25">
      <c r="C1295" s="64">
        <f t="shared" si="19"/>
        <v>11191139.314643871</v>
      </c>
      <c r="D1295" s="64"/>
    </row>
    <row r="1296" spans="3:4" x14ac:dyDescent="0.25">
      <c r="C1296" s="64">
        <f t="shared" si="19"/>
        <v>11312369.657219179</v>
      </c>
      <c r="D1296" s="64"/>
    </row>
    <row r="1297" spans="3:4" x14ac:dyDescent="0.25">
      <c r="C1297" s="64">
        <f t="shared" si="19"/>
        <v>11434913.328505719</v>
      </c>
      <c r="D1297" s="64"/>
    </row>
    <row r="1298" spans="3:4" x14ac:dyDescent="0.25">
      <c r="C1298" s="64">
        <f t="shared" si="19"/>
        <v>11558784.556231197</v>
      </c>
      <c r="D1298" s="64"/>
    </row>
    <row r="1299" spans="3:4" x14ac:dyDescent="0.25">
      <c r="C1299" s="64">
        <f t="shared" si="19"/>
        <v>11683997.722257035</v>
      </c>
      <c r="D1299" s="64"/>
    </row>
    <row r="1300" spans="3:4" x14ac:dyDescent="0.25">
      <c r="C1300" s="64">
        <f t="shared" si="19"/>
        <v>11810567.364248151</v>
      </c>
      <c r="D1300" s="64"/>
    </row>
    <row r="1301" spans="3:4" x14ac:dyDescent="0.25">
      <c r="C1301" s="64">
        <f t="shared" si="19"/>
        <v>11938508.177360838</v>
      </c>
      <c r="D1301" s="64"/>
    </row>
    <row r="1302" spans="3:4" x14ac:dyDescent="0.25">
      <c r="C1302" s="64">
        <f t="shared" si="19"/>
        <v>12067835.015948912</v>
      </c>
      <c r="D1302" s="64"/>
    </row>
    <row r="1303" spans="3:4" x14ac:dyDescent="0.25">
      <c r="C1303" s="64">
        <f t="shared" si="19"/>
        <v>12198562.895288358</v>
      </c>
      <c r="D1303" s="64"/>
    </row>
    <row r="1304" spans="3:4" x14ac:dyDescent="0.25">
      <c r="C1304" s="64">
        <f t="shared" si="19"/>
        <v>12330706.993320648</v>
      </c>
      <c r="D1304" s="64"/>
    </row>
    <row r="1305" spans="3:4" x14ac:dyDescent="0.25">
      <c r="C1305" s="64">
        <f t="shared" si="19"/>
        <v>12464282.652414953</v>
      </c>
      <c r="D1305" s="64"/>
    </row>
    <row r="1306" spans="3:4" x14ac:dyDescent="0.25">
      <c r="C1306" s="64">
        <f t="shared" si="19"/>
        <v>12599305.381149448</v>
      </c>
      <c r="D1306" s="64"/>
    </row>
    <row r="1307" spans="3:4" x14ac:dyDescent="0.25">
      <c r="C1307" s="64">
        <f t="shared" si="19"/>
        <v>12735790.856111899</v>
      </c>
      <c r="D1307" s="64"/>
    </row>
    <row r="1308" spans="3:4" x14ac:dyDescent="0.25">
      <c r="C1308" s="64">
        <f t="shared" si="19"/>
        <v>12873754.923719777</v>
      </c>
      <c r="D1308" s="64"/>
    </row>
    <row r="1309" spans="3:4" x14ac:dyDescent="0.25">
      <c r="C1309" s="64">
        <f t="shared" si="19"/>
        <v>13013213.602060074</v>
      </c>
      <c r="D1309" s="64"/>
    </row>
    <row r="1310" spans="3:4" x14ac:dyDescent="0.25">
      <c r="C1310" s="64">
        <f t="shared" si="19"/>
        <v>13154183.082749058</v>
      </c>
      <c r="D1310" s="64"/>
    </row>
    <row r="1311" spans="3:4" x14ac:dyDescent="0.25">
      <c r="C1311" s="64">
        <f t="shared" si="19"/>
        <v>13296679.732812172</v>
      </c>
      <c r="D1311" s="64"/>
    </row>
    <row r="1312" spans="3:4" x14ac:dyDescent="0.25">
      <c r="C1312" s="64">
        <f t="shared" si="19"/>
        <v>13440720.096584303</v>
      </c>
      <c r="D1312" s="64"/>
    </row>
    <row r="1313" spans="3:4" x14ac:dyDescent="0.25">
      <c r="C1313" s="64">
        <f t="shared" si="19"/>
        <v>13586320.897630632</v>
      </c>
      <c r="D1313" s="64"/>
    </row>
    <row r="1314" spans="3:4" x14ac:dyDescent="0.25">
      <c r="C1314" s="64">
        <f t="shared" si="19"/>
        <v>13733499.040688297</v>
      </c>
      <c r="D1314" s="64"/>
    </row>
    <row r="1315" spans="3:4" x14ac:dyDescent="0.25">
      <c r="C1315" s="64">
        <f t="shared" si="19"/>
        <v>13882271.613629086</v>
      </c>
      <c r="D1315" s="64"/>
    </row>
    <row r="1316" spans="3:4" x14ac:dyDescent="0.25">
      <c r="C1316" s="64">
        <f t="shared" si="19"/>
        <v>14032655.889443399</v>
      </c>
      <c r="D1316" s="64"/>
    </row>
    <row r="1317" spans="3:4" x14ac:dyDescent="0.25">
      <c r="C1317" s="64">
        <f t="shared" si="19"/>
        <v>14184669.328245701</v>
      </c>
      <c r="D1317" s="64"/>
    </row>
    <row r="1318" spans="3:4" x14ac:dyDescent="0.25">
      <c r="C1318" s="64">
        <f t="shared" si="19"/>
        <v>14338329.579301694</v>
      </c>
      <c r="D1318" s="64"/>
    </row>
    <row r="1319" spans="3:4" x14ac:dyDescent="0.25">
      <c r="C1319" s="64">
        <f t="shared" si="19"/>
        <v>14493654.483077461</v>
      </c>
      <c r="D1319" s="64"/>
    </row>
    <row r="1320" spans="3:4" x14ac:dyDescent="0.25">
      <c r="C1320" s="64">
        <f t="shared" si="19"/>
        <v>14650662.073310798</v>
      </c>
      <c r="D1320" s="64"/>
    </row>
    <row r="1321" spans="3:4" x14ac:dyDescent="0.25">
      <c r="C1321" s="64">
        <f t="shared" si="19"/>
        <v>14809370.579104997</v>
      </c>
      <c r="D1321" s="64"/>
    </row>
    <row r="1322" spans="3:4" x14ac:dyDescent="0.25">
      <c r="C1322" s="64">
        <f t="shared" si="19"/>
        <v>14969798.427045301</v>
      </c>
      <c r="D1322" s="64"/>
    </row>
    <row r="1323" spans="3:4" x14ac:dyDescent="0.25">
      <c r="C1323" s="64">
        <f t="shared" si="19"/>
        <v>15131964.243338291</v>
      </c>
      <c r="D1323" s="64"/>
    </row>
    <row r="1324" spans="3:4" x14ac:dyDescent="0.25">
      <c r="C1324" s="64">
        <f t="shared" si="19"/>
        <v>15295886.855974454</v>
      </c>
      <c r="D1324" s="64"/>
    </row>
    <row r="1325" spans="3:4" x14ac:dyDescent="0.25">
      <c r="C1325" s="64">
        <f t="shared" si="19"/>
        <v>15461585.296914177</v>
      </c>
      <c r="D1325" s="64"/>
    </row>
    <row r="1326" spans="3:4" x14ac:dyDescent="0.25">
      <c r="C1326" s="64">
        <f t="shared" si="19"/>
        <v>15629078.804297412</v>
      </c>
      <c r="D1326" s="64"/>
    </row>
    <row r="1327" spans="3:4" x14ac:dyDescent="0.25">
      <c r="C1327" s="64">
        <f t="shared" si="19"/>
        <v>15798386.8246773</v>
      </c>
      <c r="D1327" s="64"/>
    </row>
    <row r="1328" spans="3:4" x14ac:dyDescent="0.25">
      <c r="C1328" s="64">
        <f t="shared" si="19"/>
        <v>15969529.015277969</v>
      </c>
      <c r="D1328" s="64"/>
    </row>
    <row r="1329" spans="3:4" x14ac:dyDescent="0.25">
      <c r="C1329" s="64">
        <f t="shared" si="19"/>
        <v>16142525.246276813</v>
      </c>
      <c r="D1329" s="64"/>
    </row>
    <row r="1330" spans="3:4" x14ac:dyDescent="0.25">
      <c r="C1330" s="64">
        <f t="shared" si="19"/>
        <v>16317395.603111478</v>
      </c>
      <c r="D1330" s="64"/>
    </row>
    <row r="1331" spans="3:4" x14ac:dyDescent="0.25">
      <c r="C1331" s="64">
        <f t="shared" si="19"/>
        <v>16494160.388811851</v>
      </c>
      <c r="D1331" s="64"/>
    </row>
    <row r="1332" spans="3:4" x14ac:dyDescent="0.25">
      <c r="C1332" s="64">
        <f t="shared" si="19"/>
        <v>16672840.126357311</v>
      </c>
      <c r="D1332" s="64"/>
    </row>
    <row r="1333" spans="3:4" x14ac:dyDescent="0.25">
      <c r="C1333" s="64">
        <f t="shared" si="19"/>
        <v>16853455.561059516</v>
      </c>
      <c r="D1333" s="64"/>
    </row>
    <row r="1334" spans="3:4" x14ac:dyDescent="0.25">
      <c r="C1334" s="64">
        <f t="shared" si="19"/>
        <v>17036027.662970994</v>
      </c>
      <c r="D1334" s="64"/>
    </row>
    <row r="1335" spans="3:4" x14ac:dyDescent="0.25">
      <c r="C1335" s="64">
        <f t="shared" si="19"/>
        <v>17220577.629319843</v>
      </c>
      <c r="D1335" s="64"/>
    </row>
    <row r="1336" spans="3:4" x14ac:dyDescent="0.25">
      <c r="C1336" s="64">
        <f t="shared" si="19"/>
        <v>17407126.886970807</v>
      </c>
      <c r="D1336" s="64"/>
    </row>
    <row r="1337" spans="3:4" x14ac:dyDescent="0.25">
      <c r="C1337" s="64">
        <f t="shared" si="19"/>
        <v>17595697.094912991</v>
      </c>
      <c r="D1337" s="64"/>
    </row>
    <row r="1338" spans="3:4" x14ac:dyDescent="0.25">
      <c r="C1338" s="64">
        <f t="shared" si="19"/>
        <v>17786310.146774545</v>
      </c>
      <c r="D1338" s="64"/>
    </row>
    <row r="1339" spans="3:4" x14ac:dyDescent="0.25">
      <c r="C1339" s="64">
        <f t="shared" si="19"/>
        <v>17978988.173364602</v>
      </c>
      <c r="D1339" s="64"/>
    </row>
    <row r="1340" spans="3:4" x14ac:dyDescent="0.25">
      <c r="C1340" s="64">
        <f t="shared" si="19"/>
        <v>18173753.545242716</v>
      </c>
      <c r="D1340" s="64"/>
    </row>
    <row r="1341" spans="3:4" x14ac:dyDescent="0.25">
      <c r="C1341" s="64">
        <f t="shared" si="19"/>
        <v>18370628.875316177</v>
      </c>
      <c r="D1341" s="64"/>
    </row>
    <row r="1342" spans="3:4" x14ac:dyDescent="0.25">
      <c r="C1342" s="64">
        <f t="shared" si="19"/>
        <v>18569637.021465432</v>
      </c>
      <c r="D1342" s="64"/>
    </row>
    <row r="1343" spans="3:4" x14ac:dyDescent="0.25">
      <c r="C1343" s="64">
        <f t="shared" si="19"/>
        <v>18770801.089197971</v>
      </c>
      <c r="D1343" s="64"/>
    </row>
    <row r="1344" spans="3:4" x14ac:dyDescent="0.25">
      <c r="C1344" s="64">
        <f t="shared" si="19"/>
        <v>18974144.434330948</v>
      </c>
      <c r="D1344" s="64"/>
    </row>
    <row r="1345" spans="3:4" x14ac:dyDescent="0.25">
      <c r="C1345" s="64">
        <f t="shared" si="19"/>
        <v>19179690.665702865</v>
      </c>
      <c r="D1345" s="64"/>
    </row>
    <row r="1346" spans="3:4" x14ac:dyDescent="0.25">
      <c r="C1346" s="64">
        <f t="shared" si="19"/>
        <v>19387463.647914644</v>
      </c>
      <c r="D1346" s="64"/>
    </row>
    <row r="1347" spans="3:4" x14ac:dyDescent="0.25">
      <c r="C1347" s="64">
        <f t="shared" si="19"/>
        <v>19597487.504100386</v>
      </c>
      <c r="D1347" s="64"/>
    </row>
    <row r="1348" spans="3:4" x14ac:dyDescent="0.25">
      <c r="C1348" s="64">
        <f t="shared" ref="C1348:C1411" si="20">C1347*(1+0.13/12)-7</f>
        <v>19809786.618728139</v>
      </c>
      <c r="D1348" s="64"/>
    </row>
    <row r="1349" spans="3:4" x14ac:dyDescent="0.25">
      <c r="C1349" s="64">
        <f t="shared" si="20"/>
        <v>20024385.640431024</v>
      </c>
      <c r="D1349" s="64"/>
    </row>
    <row r="1350" spans="3:4" x14ac:dyDescent="0.25">
      <c r="C1350" s="64">
        <f t="shared" si="20"/>
        <v>20241309.484869026</v>
      </c>
      <c r="D1350" s="64"/>
    </row>
    <row r="1351" spans="3:4" x14ac:dyDescent="0.25">
      <c r="C1351" s="64">
        <f t="shared" si="20"/>
        <v>20460583.337621771</v>
      </c>
      <c r="D1351" s="64"/>
    </row>
    <row r="1352" spans="3:4" x14ac:dyDescent="0.25">
      <c r="C1352" s="64">
        <f t="shared" si="20"/>
        <v>20682232.657112673</v>
      </c>
      <c r="D1352" s="64"/>
    </row>
    <row r="1353" spans="3:4" x14ac:dyDescent="0.25">
      <c r="C1353" s="64">
        <f t="shared" si="20"/>
        <v>20906283.177564725</v>
      </c>
      <c r="D1353" s="64"/>
    </row>
    <row r="1354" spans="3:4" x14ac:dyDescent="0.25">
      <c r="C1354" s="64">
        <f t="shared" si="20"/>
        <v>21132760.91198834</v>
      </c>
      <c r="D1354" s="64"/>
    </row>
    <row r="1355" spans="3:4" x14ac:dyDescent="0.25">
      <c r="C1355" s="64">
        <f t="shared" si="20"/>
        <v>21361692.155201547</v>
      </c>
      <c r="D1355" s="64"/>
    </row>
    <row r="1356" spans="3:4" x14ac:dyDescent="0.25">
      <c r="C1356" s="64">
        <f t="shared" si="20"/>
        <v>21593103.486882895</v>
      </c>
      <c r="D1356" s="64"/>
    </row>
    <row r="1357" spans="3:4" x14ac:dyDescent="0.25">
      <c r="C1357" s="64">
        <f t="shared" si="20"/>
        <v>21827021.774657458</v>
      </c>
      <c r="D1357" s="64"/>
    </row>
    <row r="1358" spans="3:4" x14ac:dyDescent="0.25">
      <c r="C1358" s="64">
        <f t="shared" si="20"/>
        <v>22063474.177216247</v>
      </c>
      <c r="D1358" s="64"/>
    </row>
    <row r="1359" spans="3:4" x14ac:dyDescent="0.25">
      <c r="C1359" s="64">
        <f t="shared" si="20"/>
        <v>22302488.14746942</v>
      </c>
      <c r="D1359" s="64"/>
    </row>
    <row r="1360" spans="3:4" x14ac:dyDescent="0.25">
      <c r="C1360" s="64">
        <f t="shared" si="20"/>
        <v>22544091.435733669</v>
      </c>
      <c r="D1360" s="64"/>
    </row>
    <row r="1361" spans="3:4" x14ac:dyDescent="0.25">
      <c r="C1361" s="64">
        <f t="shared" si="20"/>
        <v>22788312.092954114</v>
      </c>
      <c r="D1361" s="64"/>
    </row>
    <row r="1362" spans="3:4" x14ac:dyDescent="0.25">
      <c r="C1362" s="64">
        <f t="shared" si="20"/>
        <v>23035178.473961115</v>
      </c>
      <c r="D1362" s="64"/>
    </row>
    <row r="1363" spans="3:4" x14ac:dyDescent="0.25">
      <c r="C1363" s="64">
        <f t="shared" si="20"/>
        <v>23284719.240762357</v>
      </c>
      <c r="D1363" s="64"/>
    </row>
    <row r="1364" spans="3:4" x14ac:dyDescent="0.25">
      <c r="C1364" s="64">
        <f t="shared" si="20"/>
        <v>23536963.365870614</v>
      </c>
      <c r="D1364" s="64"/>
    </row>
    <row r="1365" spans="3:4" x14ac:dyDescent="0.25">
      <c r="C1365" s="64">
        <f t="shared" si="20"/>
        <v>23791940.135667544</v>
      </c>
      <c r="D1365" s="64"/>
    </row>
    <row r="1366" spans="3:4" x14ac:dyDescent="0.25">
      <c r="C1366" s="64">
        <f t="shared" si="20"/>
        <v>24049679.153803941</v>
      </c>
      <c r="D1366" s="64"/>
    </row>
    <row r="1367" spans="3:4" x14ac:dyDescent="0.25">
      <c r="C1367" s="64">
        <f t="shared" si="20"/>
        <v>24310210.344636817</v>
      </c>
      <c r="D1367" s="64"/>
    </row>
    <row r="1368" spans="3:4" x14ac:dyDescent="0.25">
      <c r="C1368" s="64">
        <f t="shared" si="20"/>
        <v>24573563.956703715</v>
      </c>
      <c r="D1368" s="64"/>
    </row>
    <row r="1369" spans="3:4" x14ac:dyDescent="0.25">
      <c r="C1369" s="64">
        <f t="shared" si="20"/>
        <v>24839770.566234671</v>
      </c>
      <c r="D1369" s="64"/>
    </row>
    <row r="1370" spans="3:4" x14ac:dyDescent="0.25">
      <c r="C1370" s="64">
        <f t="shared" si="20"/>
        <v>25108861.080702212</v>
      </c>
      <c r="D1370" s="64"/>
    </row>
    <row r="1371" spans="3:4" x14ac:dyDescent="0.25">
      <c r="C1371" s="64">
        <f t="shared" si="20"/>
        <v>25380866.742409818</v>
      </c>
      <c r="D1371" s="64"/>
    </row>
    <row r="1372" spans="3:4" x14ac:dyDescent="0.25">
      <c r="C1372" s="64">
        <f t="shared" si="20"/>
        <v>25655819.132119257</v>
      </c>
      <c r="D1372" s="64"/>
    </row>
    <row r="1373" spans="3:4" x14ac:dyDescent="0.25">
      <c r="C1373" s="64">
        <f t="shared" si="20"/>
        <v>25933750.172717214</v>
      </c>
      <c r="D1373" s="64"/>
    </row>
    <row r="1374" spans="3:4" x14ac:dyDescent="0.25">
      <c r="C1374" s="64">
        <f t="shared" si="20"/>
        <v>26214692.132921647</v>
      </c>
      <c r="D1374" s="64"/>
    </row>
    <row r="1375" spans="3:4" x14ac:dyDescent="0.25">
      <c r="C1375" s="64">
        <f t="shared" si="20"/>
        <v>26498677.631028295</v>
      </c>
      <c r="D1375" s="64"/>
    </row>
    <row r="1376" spans="3:4" x14ac:dyDescent="0.25">
      <c r="C1376" s="64">
        <f t="shared" si="20"/>
        <v>26785739.638697766</v>
      </c>
      <c r="D1376" s="64"/>
    </row>
    <row r="1377" spans="3:4" x14ac:dyDescent="0.25">
      <c r="C1377" s="64">
        <f t="shared" si="20"/>
        <v>27075911.484783657</v>
      </c>
      <c r="D1377" s="64"/>
    </row>
    <row r="1378" spans="3:4" x14ac:dyDescent="0.25">
      <c r="C1378" s="64">
        <f t="shared" si="20"/>
        <v>27369226.859202143</v>
      </c>
      <c r="D1378" s="64"/>
    </row>
    <row r="1379" spans="3:4" x14ac:dyDescent="0.25">
      <c r="C1379" s="64">
        <f t="shared" si="20"/>
        <v>27665719.816843498</v>
      </c>
      <c r="D1379" s="64"/>
    </row>
    <row r="1380" spans="3:4" x14ac:dyDescent="0.25">
      <c r="C1380" s="64">
        <f t="shared" si="20"/>
        <v>27965424.781525966</v>
      </c>
      <c r="D1380" s="64"/>
    </row>
    <row r="1381" spans="3:4" x14ac:dyDescent="0.25">
      <c r="C1381" s="64">
        <f t="shared" si="20"/>
        <v>28268376.549992494</v>
      </c>
      <c r="D1381" s="64"/>
    </row>
    <row r="1382" spans="3:4" x14ac:dyDescent="0.25">
      <c r="C1382" s="64">
        <f t="shared" si="20"/>
        <v>28574610.295950744</v>
      </c>
      <c r="D1382" s="64"/>
    </row>
    <row r="1383" spans="3:4" x14ac:dyDescent="0.25">
      <c r="C1383" s="64">
        <f t="shared" si="20"/>
        <v>28884161.574156877</v>
      </c>
      <c r="D1383" s="64"/>
    </row>
    <row r="1384" spans="3:4" x14ac:dyDescent="0.25">
      <c r="C1384" s="64">
        <f t="shared" si="20"/>
        <v>29197066.324543573</v>
      </c>
      <c r="D1384" s="64"/>
    </row>
    <row r="1385" spans="3:4" x14ac:dyDescent="0.25">
      <c r="C1385" s="64">
        <f t="shared" si="20"/>
        <v>29513360.876392793</v>
      </c>
      <c r="D1385" s="64"/>
    </row>
    <row r="1386" spans="3:4" x14ac:dyDescent="0.25">
      <c r="C1386" s="64">
        <f t="shared" si="20"/>
        <v>29833081.952553712</v>
      </c>
      <c r="D1386" s="64"/>
    </row>
    <row r="1387" spans="3:4" x14ac:dyDescent="0.25">
      <c r="C1387" s="64">
        <f t="shared" si="20"/>
        <v>30156266.673706375</v>
      </c>
      <c r="D1387" s="64"/>
    </row>
    <row r="1388" spans="3:4" x14ac:dyDescent="0.25">
      <c r="C1388" s="64">
        <f t="shared" si="20"/>
        <v>30482952.562671524</v>
      </c>
      <c r="D1388" s="64"/>
    </row>
    <row r="1389" spans="3:4" x14ac:dyDescent="0.25">
      <c r="C1389" s="64">
        <f t="shared" si="20"/>
        <v>30813177.548767131</v>
      </c>
      <c r="D1389" s="64"/>
    </row>
    <row r="1390" spans="3:4" x14ac:dyDescent="0.25">
      <c r="C1390" s="64">
        <f t="shared" si="20"/>
        <v>31146979.972212106</v>
      </c>
      <c r="D1390" s="64"/>
    </row>
    <row r="1391" spans="3:4" x14ac:dyDescent="0.25">
      <c r="C1391" s="64">
        <f t="shared" si="20"/>
        <v>31484398.588577736</v>
      </c>
      <c r="D1391" s="64"/>
    </row>
    <row r="1392" spans="3:4" x14ac:dyDescent="0.25">
      <c r="C1392" s="64">
        <f t="shared" si="20"/>
        <v>31825472.573287327</v>
      </c>
      <c r="D1392" s="64"/>
    </row>
    <row r="1393" spans="3:4" x14ac:dyDescent="0.25">
      <c r="C1393" s="64">
        <f t="shared" si="20"/>
        <v>32170241.526164602</v>
      </c>
      <c r="D1393" s="64"/>
    </row>
    <row r="1394" spans="3:4" x14ac:dyDescent="0.25">
      <c r="C1394" s="64">
        <f t="shared" si="20"/>
        <v>32518745.476031382</v>
      </c>
      <c r="D1394" s="64"/>
    </row>
    <row r="1395" spans="3:4" x14ac:dyDescent="0.25">
      <c r="C1395" s="64">
        <f t="shared" si="20"/>
        <v>32871024.885355052</v>
      </c>
      <c r="D1395" s="64"/>
    </row>
    <row r="1396" spans="3:4" x14ac:dyDescent="0.25">
      <c r="C1396" s="64">
        <f t="shared" si="20"/>
        <v>33227120.654946394</v>
      </c>
      <c r="D1396" s="64"/>
    </row>
    <row r="1397" spans="3:4" x14ac:dyDescent="0.25">
      <c r="C1397" s="64">
        <f t="shared" si="20"/>
        <v>33587074.12870831</v>
      </c>
      <c r="D1397" s="64"/>
    </row>
    <row r="1398" spans="3:4" x14ac:dyDescent="0.25">
      <c r="C1398" s="64">
        <f t="shared" si="20"/>
        <v>33950927.098435983</v>
      </c>
      <c r="D1398" s="64"/>
    </row>
    <row r="1399" spans="3:4" x14ac:dyDescent="0.25">
      <c r="C1399" s="64">
        <f t="shared" si="20"/>
        <v>34318721.808669038</v>
      </c>
      <c r="D1399" s="64"/>
    </row>
    <row r="1400" spans="3:4" x14ac:dyDescent="0.25">
      <c r="C1400" s="64">
        <f t="shared" si="20"/>
        <v>34690500.96159628</v>
      </c>
      <c r="D1400" s="64"/>
    </row>
    <row r="1401" spans="3:4" x14ac:dyDescent="0.25">
      <c r="C1401" s="64">
        <f t="shared" si="20"/>
        <v>35066307.72201357</v>
      </c>
      <c r="D1401" s="64"/>
    </row>
    <row r="1402" spans="3:4" x14ac:dyDescent="0.25">
      <c r="C1402" s="64">
        <f t="shared" si="20"/>
        <v>35446185.722335383</v>
      </c>
      <c r="D1402" s="64"/>
    </row>
    <row r="1403" spans="3:4" x14ac:dyDescent="0.25">
      <c r="C1403" s="64">
        <f t="shared" si="20"/>
        <v>35830179.067660682</v>
      </c>
      <c r="D1403" s="64"/>
    </row>
    <row r="1404" spans="3:4" x14ac:dyDescent="0.25">
      <c r="C1404" s="64">
        <f t="shared" si="20"/>
        <v>36218332.340893671</v>
      </c>
      <c r="D1404" s="64"/>
    </row>
    <row r="1405" spans="3:4" x14ac:dyDescent="0.25">
      <c r="C1405" s="64">
        <f t="shared" si="20"/>
        <v>36610690.607920013</v>
      </c>
      <c r="D1405" s="64"/>
    </row>
    <row r="1406" spans="3:4" x14ac:dyDescent="0.25">
      <c r="C1406" s="64">
        <f t="shared" si="20"/>
        <v>37007299.422839142</v>
      </c>
      <c r="D1406" s="64"/>
    </row>
    <row r="1407" spans="3:4" x14ac:dyDescent="0.25">
      <c r="C1407" s="64">
        <f t="shared" si="20"/>
        <v>37408204.833253227</v>
      </c>
      <c r="D1407" s="64"/>
    </row>
    <row r="1408" spans="3:4" x14ac:dyDescent="0.25">
      <c r="C1408" s="64">
        <f t="shared" si="20"/>
        <v>37813453.385613464</v>
      </c>
      <c r="D1408" s="64"/>
    </row>
    <row r="1409" spans="3:4" x14ac:dyDescent="0.25">
      <c r="C1409" s="64">
        <f t="shared" si="20"/>
        <v>38223092.130624272</v>
      </c>
      <c r="D1409" s="64"/>
    </row>
    <row r="1410" spans="3:4" x14ac:dyDescent="0.25">
      <c r="C1410" s="64">
        <f t="shared" si="20"/>
        <v>38637168.628706031</v>
      </c>
      <c r="D1410" s="64"/>
    </row>
    <row r="1411" spans="3:4" x14ac:dyDescent="0.25">
      <c r="C1411" s="64">
        <f t="shared" si="20"/>
        <v>39055730.955517009</v>
      </c>
      <c r="D1411" s="64"/>
    </row>
    <row r="1412" spans="3:4" x14ac:dyDescent="0.25">
      <c r="C1412" s="64">
        <f t="shared" ref="C1412:C1475" si="21">C1411*(1+0.13/12)-7</f>
        <v>39478827.707535103</v>
      </c>
      <c r="D1412" s="64"/>
    </row>
    <row r="1413" spans="3:4" x14ac:dyDescent="0.25">
      <c r="C1413" s="64">
        <f t="shared" si="21"/>
        <v>39906508.007700063</v>
      </c>
      <c r="D1413" s="64"/>
    </row>
    <row r="1414" spans="3:4" x14ac:dyDescent="0.25">
      <c r="C1414" s="64">
        <f t="shared" si="21"/>
        <v>40338821.51111681</v>
      </c>
      <c r="D1414" s="64"/>
    </row>
    <row r="1415" spans="3:4" x14ac:dyDescent="0.25">
      <c r="C1415" s="64">
        <f t="shared" si="21"/>
        <v>40775818.410820574</v>
      </c>
      <c r="D1415" s="64"/>
    </row>
    <row r="1416" spans="3:4" x14ac:dyDescent="0.25">
      <c r="C1416" s="64">
        <f t="shared" si="21"/>
        <v>41217549.443604462</v>
      </c>
      <c r="D1416" s="64"/>
    </row>
    <row r="1417" spans="3:4" x14ac:dyDescent="0.25">
      <c r="C1417" s="64">
        <f t="shared" si="21"/>
        <v>41664065.895910174</v>
      </c>
      <c r="D1417" s="64"/>
    </row>
    <row r="1418" spans="3:4" x14ac:dyDescent="0.25">
      <c r="C1418" s="64">
        <f t="shared" si="21"/>
        <v>42115419.609782532</v>
      </c>
      <c r="D1418" s="64"/>
    </row>
    <row r="1419" spans="3:4" x14ac:dyDescent="0.25">
      <c r="C1419" s="64">
        <f t="shared" si="21"/>
        <v>42571662.988888502</v>
      </c>
      <c r="D1419" s="64"/>
    </row>
    <row r="1420" spans="3:4" x14ac:dyDescent="0.25">
      <c r="C1420" s="64">
        <f t="shared" si="21"/>
        <v>43032849.004601456</v>
      </c>
      <c r="D1420" s="64"/>
    </row>
    <row r="1421" spans="3:4" x14ac:dyDescent="0.25">
      <c r="C1421" s="64">
        <f t="shared" si="21"/>
        <v>43499031.202151299</v>
      </c>
      <c r="D1421" s="64"/>
    </row>
    <row r="1422" spans="3:4" x14ac:dyDescent="0.25">
      <c r="C1422" s="64">
        <f t="shared" si="21"/>
        <v>43970263.706841268</v>
      </c>
      <c r="D1422" s="64"/>
    </row>
    <row r="1423" spans="3:4" x14ac:dyDescent="0.25">
      <c r="C1423" s="64">
        <f t="shared" si="21"/>
        <v>44446601.230332047</v>
      </c>
      <c r="D1423" s="64"/>
    </row>
    <row r="1424" spans="3:4" x14ac:dyDescent="0.25">
      <c r="C1424" s="64">
        <f t="shared" si="21"/>
        <v>44928099.076993972</v>
      </c>
      <c r="D1424" s="64"/>
    </row>
    <row r="1425" spans="3:4" x14ac:dyDescent="0.25">
      <c r="C1425" s="64">
        <f t="shared" si="21"/>
        <v>45414813.15032807</v>
      </c>
      <c r="D1425" s="64"/>
    </row>
    <row r="1426" spans="3:4" x14ac:dyDescent="0.25">
      <c r="C1426" s="64">
        <f t="shared" si="21"/>
        <v>45906799.959456623</v>
      </c>
      <c r="D1426" s="64"/>
    </row>
    <row r="1427" spans="3:4" x14ac:dyDescent="0.25">
      <c r="C1427" s="64">
        <f t="shared" si="21"/>
        <v>46404116.625684068</v>
      </c>
      <c r="D1427" s="64"/>
    </row>
    <row r="1428" spans="3:4" x14ac:dyDescent="0.25">
      <c r="C1428" s="64">
        <f t="shared" si="21"/>
        <v>46906820.889128976</v>
      </c>
      <c r="D1428" s="64"/>
    </row>
    <row r="1429" spans="3:4" x14ac:dyDescent="0.25">
      <c r="C1429" s="64">
        <f t="shared" si="21"/>
        <v>47414971.115427867</v>
      </c>
      <c r="D1429" s="64"/>
    </row>
    <row r="1430" spans="3:4" x14ac:dyDescent="0.25">
      <c r="C1430" s="64">
        <f t="shared" si="21"/>
        <v>47928626.302511662</v>
      </c>
      <c r="D1430" s="64"/>
    </row>
    <row r="1431" spans="3:4" x14ac:dyDescent="0.25">
      <c r="C1431" s="64">
        <f t="shared" si="21"/>
        <v>48447846.087455533</v>
      </c>
      <c r="D1431" s="64"/>
    </row>
    <row r="1432" spans="3:4" x14ac:dyDescent="0.25">
      <c r="C1432" s="64">
        <f t="shared" si="21"/>
        <v>48972690.753402963</v>
      </c>
      <c r="D1432" s="64"/>
    </row>
    <row r="1433" spans="3:4" x14ac:dyDescent="0.25">
      <c r="C1433" s="64">
        <f t="shared" si="21"/>
        <v>49503221.236564822</v>
      </c>
      <c r="D1433" s="64"/>
    </row>
    <row r="1434" spans="3:4" x14ac:dyDescent="0.25">
      <c r="C1434" s="64">
        <f t="shared" si="21"/>
        <v>50039499.133294269</v>
      </c>
      <c r="D1434" s="64"/>
    </row>
    <row r="1435" spans="3:4" x14ac:dyDescent="0.25">
      <c r="C1435" s="64">
        <f t="shared" si="21"/>
        <v>50581586.707238287</v>
      </c>
      <c r="D1435" s="64"/>
    </row>
    <row r="1436" spans="3:4" x14ac:dyDescent="0.25">
      <c r="C1436" s="64">
        <f t="shared" si="21"/>
        <v>51129546.896566696</v>
      </c>
      <c r="D1436" s="64"/>
    </row>
    <row r="1437" spans="3:4" x14ac:dyDescent="0.25">
      <c r="C1437" s="64">
        <f t="shared" si="21"/>
        <v>51683443.321279496</v>
      </c>
      <c r="D1437" s="64"/>
    </row>
    <row r="1438" spans="3:4" x14ac:dyDescent="0.25">
      <c r="C1438" s="64">
        <f t="shared" si="21"/>
        <v>52243340.290593356</v>
      </c>
      <c r="D1438" s="64"/>
    </row>
    <row r="1439" spans="3:4" x14ac:dyDescent="0.25">
      <c r="C1439" s="64">
        <f t="shared" si="21"/>
        <v>52809302.810408115</v>
      </c>
      <c r="D1439" s="64"/>
    </row>
    <row r="1440" spans="3:4" x14ac:dyDescent="0.25">
      <c r="C1440" s="64">
        <f t="shared" si="21"/>
        <v>53381396.590854198</v>
      </c>
      <c r="D1440" s="64"/>
    </row>
    <row r="1441" spans="3:4" x14ac:dyDescent="0.25">
      <c r="C1441" s="64">
        <f t="shared" si="21"/>
        <v>53959688.053921781</v>
      </c>
      <c r="D1441" s="64"/>
    </row>
    <row r="1442" spans="3:4" x14ac:dyDescent="0.25">
      <c r="C1442" s="64">
        <f t="shared" si="21"/>
        <v>54544244.341172598</v>
      </c>
      <c r="D1442" s="64"/>
    </row>
    <row r="1443" spans="3:4" x14ac:dyDescent="0.25">
      <c r="C1443" s="64">
        <f t="shared" si="21"/>
        <v>55135133.321535297</v>
      </c>
      <c r="D1443" s="64"/>
    </row>
    <row r="1444" spans="3:4" x14ac:dyDescent="0.25">
      <c r="C1444" s="64">
        <f t="shared" si="21"/>
        <v>55732423.599185258</v>
      </c>
      <c r="D1444" s="64"/>
    </row>
    <row r="1445" spans="3:4" x14ac:dyDescent="0.25">
      <c r="C1445" s="64">
        <f t="shared" si="21"/>
        <v>56336184.521509759</v>
      </c>
      <c r="D1445" s="64"/>
    </row>
    <row r="1446" spans="3:4" x14ac:dyDescent="0.25">
      <c r="C1446" s="64">
        <f t="shared" si="21"/>
        <v>56946486.187159441</v>
      </c>
      <c r="D1446" s="64"/>
    </row>
    <row r="1447" spans="3:4" x14ac:dyDescent="0.25">
      <c r="C1447" s="64">
        <f t="shared" si="21"/>
        <v>57563399.454186998</v>
      </c>
      <c r="D1447" s="64"/>
    </row>
    <row r="1448" spans="3:4" x14ac:dyDescent="0.25">
      <c r="C1448" s="64">
        <f t="shared" si="21"/>
        <v>58186995.948274016</v>
      </c>
      <c r="D1448" s="64"/>
    </row>
    <row r="1449" spans="3:4" x14ac:dyDescent="0.25">
      <c r="C1449" s="64">
        <f t="shared" si="21"/>
        <v>58817348.071046978</v>
      </c>
      <c r="D1449" s="64"/>
    </row>
    <row r="1450" spans="3:4" x14ac:dyDescent="0.25">
      <c r="C1450" s="64">
        <f t="shared" si="21"/>
        <v>59454529.008483313</v>
      </c>
      <c r="D1450" s="64"/>
    </row>
    <row r="1451" spans="3:4" x14ac:dyDescent="0.25">
      <c r="C1451" s="64">
        <f t="shared" si="21"/>
        <v>60098612.739408545</v>
      </c>
      <c r="D1451" s="64"/>
    </row>
    <row r="1452" spans="3:4" x14ac:dyDescent="0.25">
      <c r="C1452" s="64">
        <f t="shared" si="21"/>
        <v>60749674.044085465</v>
      </c>
      <c r="D1452" s="64"/>
    </row>
    <row r="1453" spans="3:4" x14ac:dyDescent="0.25">
      <c r="C1453" s="64">
        <f t="shared" si="21"/>
        <v>61407788.512896389</v>
      </c>
      <c r="D1453" s="64"/>
    </row>
    <row r="1454" spans="3:4" x14ac:dyDescent="0.25">
      <c r="C1454" s="64">
        <f t="shared" si="21"/>
        <v>62073032.555119425</v>
      </c>
      <c r="D1454" s="64"/>
    </row>
    <row r="1455" spans="3:4" x14ac:dyDescent="0.25">
      <c r="C1455" s="64">
        <f t="shared" si="21"/>
        <v>62745483.407799877</v>
      </c>
      <c r="D1455" s="64"/>
    </row>
    <row r="1456" spans="3:4" x14ac:dyDescent="0.25">
      <c r="C1456" s="64">
        <f t="shared" si="21"/>
        <v>63425219.144717701</v>
      </c>
      <c r="D1456" s="64"/>
    </row>
    <row r="1457" spans="3:4" x14ac:dyDescent="0.25">
      <c r="C1457" s="64">
        <f t="shared" si="21"/>
        <v>64112318.685452141</v>
      </c>
      <c r="D1457" s="64"/>
    </row>
    <row r="1458" spans="3:4" x14ac:dyDescent="0.25">
      <c r="C1458" s="64">
        <f t="shared" si="21"/>
        <v>64806861.804544531</v>
      </c>
      <c r="D1458" s="64"/>
    </row>
    <row r="1459" spans="3:4" x14ac:dyDescent="0.25">
      <c r="C1459" s="64">
        <f t="shared" si="21"/>
        <v>65508929.140760422</v>
      </c>
      <c r="D1459" s="64"/>
    </row>
    <row r="1460" spans="3:4" x14ac:dyDescent="0.25">
      <c r="C1460" s="64">
        <f t="shared" si="21"/>
        <v>66218602.20645199</v>
      </c>
      <c r="D1460" s="64"/>
    </row>
    <row r="1461" spans="3:4" x14ac:dyDescent="0.25">
      <c r="C1461" s="64">
        <f t="shared" si="21"/>
        <v>66935963.397021882</v>
      </c>
      <c r="D1461" s="64"/>
    </row>
    <row r="1462" spans="3:4" x14ac:dyDescent="0.25">
      <c r="C1462" s="64">
        <f t="shared" si="21"/>
        <v>67661096.000489607</v>
      </c>
      <c r="D1462" s="64"/>
    </row>
    <row r="1463" spans="3:4" x14ac:dyDescent="0.25">
      <c r="C1463" s="64">
        <f t="shared" si="21"/>
        <v>68394084.207161576</v>
      </c>
      <c r="D1463" s="64"/>
    </row>
    <row r="1464" spans="3:4" x14ac:dyDescent="0.25">
      <c r="C1464" s="64">
        <f t="shared" si="21"/>
        <v>69135013.119405821</v>
      </c>
      <c r="D1464" s="64"/>
    </row>
    <row r="1465" spans="3:4" x14ac:dyDescent="0.25">
      <c r="C1465" s="64">
        <f t="shared" si="21"/>
        <v>69883968.761532709</v>
      </c>
      <c r="D1465" s="64"/>
    </row>
    <row r="1466" spans="3:4" x14ac:dyDescent="0.25">
      <c r="C1466" s="64">
        <f t="shared" si="21"/>
        <v>70641038.08978264</v>
      </c>
      <c r="D1466" s="64"/>
    </row>
    <row r="1467" spans="3:4" x14ac:dyDescent="0.25">
      <c r="C1467" s="64">
        <f t="shared" si="21"/>
        <v>71406309.002421945</v>
      </c>
      <c r="D1467" s="64"/>
    </row>
    <row r="1468" spans="3:4" x14ac:dyDescent="0.25">
      <c r="C1468" s="64">
        <f t="shared" si="21"/>
        <v>72179870.349948183</v>
      </c>
      <c r="D1468" s="64"/>
    </row>
    <row r="1469" spans="3:4" x14ac:dyDescent="0.25">
      <c r="C1469" s="64">
        <f t="shared" si="21"/>
        <v>72961811.945405945</v>
      </c>
      <c r="D1469" s="64"/>
    </row>
    <row r="1470" spans="3:4" x14ac:dyDescent="0.25">
      <c r="C1470" s="64">
        <f t="shared" si="21"/>
        <v>73752224.574814498</v>
      </c>
      <c r="D1470" s="64"/>
    </row>
    <row r="1471" spans="3:4" x14ac:dyDescent="0.25">
      <c r="C1471" s="64">
        <f t="shared" si="21"/>
        <v>74551200.007708311</v>
      </c>
      <c r="D1471" s="64"/>
    </row>
    <row r="1472" spans="3:4" x14ac:dyDescent="0.25">
      <c r="C1472" s="64">
        <f t="shared" si="21"/>
        <v>75358831.007791817</v>
      </c>
      <c r="D1472" s="64"/>
    </row>
    <row r="1473" spans="3:4" x14ac:dyDescent="0.25">
      <c r="C1473" s="64">
        <f t="shared" si="21"/>
        <v>76175211.343709558</v>
      </c>
      <c r="D1473" s="64"/>
    </row>
    <row r="1474" spans="3:4" x14ac:dyDescent="0.25">
      <c r="C1474" s="64">
        <f t="shared" si="21"/>
        <v>77000435.799933076</v>
      </c>
      <c r="D1474" s="64"/>
    </row>
    <row r="1475" spans="3:4" x14ac:dyDescent="0.25">
      <c r="C1475" s="64">
        <f t="shared" si="21"/>
        <v>77834600.187765673</v>
      </c>
      <c r="D1475" s="64"/>
    </row>
    <row r="1476" spans="3:4" x14ac:dyDescent="0.25">
      <c r="C1476" s="64">
        <f t="shared" ref="C1476:C1539" si="22">C1475*(1+0.13/12)-7</f>
        <v>78677801.356466457</v>
      </c>
      <c r="D1476" s="64"/>
    </row>
    <row r="1477" spans="3:4" x14ac:dyDescent="0.25">
      <c r="C1477" s="64">
        <f t="shared" si="22"/>
        <v>79530137.204494834</v>
      </c>
      <c r="D1477" s="64"/>
    </row>
    <row r="1478" spans="3:4" x14ac:dyDescent="0.25">
      <c r="C1478" s="64">
        <f t="shared" si="22"/>
        <v>80391706.690876856</v>
      </c>
      <c r="D1478" s="64"/>
    </row>
    <row r="1479" spans="3:4" x14ac:dyDescent="0.25">
      <c r="C1479" s="64">
        <f t="shared" si="22"/>
        <v>81262609.846694678</v>
      </c>
      <c r="D1479" s="64"/>
    </row>
    <row r="1480" spans="3:4" x14ac:dyDescent="0.25">
      <c r="C1480" s="64">
        <f t="shared" si="22"/>
        <v>82142947.786700532</v>
      </c>
      <c r="D1480" s="64"/>
    </row>
    <row r="1481" spans="3:4" x14ac:dyDescent="0.25">
      <c r="C1481" s="64">
        <f t="shared" si="22"/>
        <v>83032822.721056446</v>
      </c>
      <c r="D1481" s="64"/>
    </row>
    <row r="1482" spans="3:4" x14ac:dyDescent="0.25">
      <c r="C1482" s="64">
        <f t="shared" si="22"/>
        <v>83932337.967201218</v>
      </c>
      <c r="D1482" s="64"/>
    </row>
    <row r="1483" spans="3:4" x14ac:dyDescent="0.25">
      <c r="C1483" s="64">
        <f t="shared" si="22"/>
        <v>84841597.96184589</v>
      </c>
      <c r="D1483" s="64"/>
    </row>
    <row r="1484" spans="3:4" x14ac:dyDescent="0.25">
      <c r="C1484" s="64">
        <f t="shared" si="22"/>
        <v>85760708.273099214</v>
      </c>
      <c r="D1484" s="64"/>
    </row>
    <row r="1485" spans="3:4" x14ac:dyDescent="0.25">
      <c r="C1485" s="64">
        <f t="shared" si="22"/>
        <v>86689775.612724453</v>
      </c>
      <c r="D1485" s="64"/>
    </row>
    <row r="1486" spans="3:4" x14ac:dyDescent="0.25">
      <c r="C1486" s="64">
        <f t="shared" si="22"/>
        <v>87628907.848528966</v>
      </c>
      <c r="D1486" s="64"/>
    </row>
    <row r="1487" spans="3:4" x14ac:dyDescent="0.25">
      <c r="C1487" s="64">
        <f t="shared" si="22"/>
        <v>88578214.016888022</v>
      </c>
      <c r="D1487" s="64"/>
    </row>
    <row r="1488" spans="3:4" x14ac:dyDescent="0.25">
      <c r="C1488" s="64">
        <f t="shared" si="22"/>
        <v>89537804.335404307</v>
      </c>
      <c r="D1488" s="64"/>
    </row>
    <row r="1489" spans="3:4" x14ac:dyDescent="0.25">
      <c r="C1489" s="64">
        <f t="shared" si="22"/>
        <v>90507790.215704516</v>
      </c>
      <c r="D1489" s="64"/>
    </row>
    <row r="1490" spans="3:4" x14ac:dyDescent="0.25">
      <c r="C1490" s="64">
        <f t="shared" si="22"/>
        <v>91488284.276374638</v>
      </c>
      <c r="D1490" s="64"/>
    </row>
    <row r="1491" spans="3:4" x14ac:dyDescent="0.25">
      <c r="C1491" s="64">
        <f t="shared" si="22"/>
        <v>92479400.356035352</v>
      </c>
      <c r="D1491" s="64"/>
    </row>
    <row r="1492" spans="3:4" x14ac:dyDescent="0.25">
      <c r="C1492" s="64">
        <f t="shared" si="22"/>
        <v>93481253.526559055</v>
      </c>
      <c r="D1492" s="64"/>
    </row>
    <row r="1493" spans="3:4" x14ac:dyDescent="0.25">
      <c r="C1493" s="64">
        <f t="shared" si="22"/>
        <v>94493960.106430098</v>
      </c>
      <c r="D1493" s="64"/>
    </row>
    <row r="1494" spans="3:4" x14ac:dyDescent="0.25">
      <c r="C1494" s="64">
        <f t="shared" si="22"/>
        <v>95517637.674249753</v>
      </c>
      <c r="D1494" s="64"/>
    </row>
    <row r="1495" spans="3:4" x14ac:dyDescent="0.25">
      <c r="C1495" s="64">
        <f t="shared" si="22"/>
        <v>96552405.082387447</v>
      </c>
      <c r="D1495" s="64"/>
    </row>
    <row r="1496" spans="3:4" x14ac:dyDescent="0.25">
      <c r="C1496" s="64">
        <f t="shared" si="22"/>
        <v>97598382.47077997</v>
      </c>
      <c r="D1496" s="64"/>
    </row>
    <row r="1497" spans="3:4" x14ac:dyDescent="0.25">
      <c r="C1497" s="64">
        <f t="shared" si="22"/>
        <v>98655691.280880079</v>
      </c>
      <c r="D1497" s="64"/>
    </row>
    <row r="1498" spans="3:4" x14ac:dyDescent="0.25">
      <c r="C1498" s="64">
        <f t="shared" si="22"/>
        <v>99724454.269756272</v>
      </c>
      <c r="D1498" s="64"/>
    </row>
    <row r="1499" spans="3:4" x14ac:dyDescent="0.25">
      <c r="C1499" s="64">
        <f t="shared" si="22"/>
        <v>100804795.52434529</v>
      </c>
      <c r="D1499" s="64"/>
    </row>
    <row r="1500" spans="3:4" x14ac:dyDescent="0.25">
      <c r="C1500" s="64">
        <f t="shared" si="22"/>
        <v>101896840.47585903</v>
      </c>
      <c r="D1500" s="64"/>
    </row>
    <row r="1501" spans="3:4" x14ac:dyDescent="0.25">
      <c r="C1501" s="64">
        <f t="shared" si="22"/>
        <v>103000715.9143475</v>
      </c>
      <c r="D1501" s="64"/>
    </row>
    <row r="1502" spans="3:4" x14ac:dyDescent="0.25">
      <c r="C1502" s="64">
        <f t="shared" si="22"/>
        <v>104116550.00341959</v>
      </c>
      <c r="D1502" s="64"/>
    </row>
    <row r="1503" spans="3:4" x14ac:dyDescent="0.25">
      <c r="C1503" s="64">
        <f t="shared" si="22"/>
        <v>105244472.29512329</v>
      </c>
      <c r="D1503" s="64"/>
    </row>
    <row r="1504" spans="3:4" x14ac:dyDescent="0.25">
      <c r="C1504" s="64">
        <f t="shared" si="22"/>
        <v>106384613.74498712</v>
      </c>
      <c r="D1504" s="64"/>
    </row>
    <row r="1505" spans="3:4" x14ac:dyDescent="0.25">
      <c r="C1505" s="64">
        <f t="shared" si="22"/>
        <v>107537106.72722447</v>
      </c>
      <c r="D1505" s="64"/>
    </row>
    <row r="1506" spans="3:4" x14ac:dyDescent="0.25">
      <c r="C1506" s="64">
        <f t="shared" si="22"/>
        <v>108702085.05010273</v>
      </c>
      <c r="D1506" s="64"/>
    </row>
    <row r="1507" spans="3:4" x14ac:dyDescent="0.25">
      <c r="C1507" s="64">
        <f t="shared" si="22"/>
        <v>109879683.97147883</v>
      </c>
      <c r="D1507" s="64"/>
    </row>
    <row r="1508" spans="3:4" x14ac:dyDescent="0.25">
      <c r="C1508" s="64">
        <f t="shared" si="22"/>
        <v>111070040.21450318</v>
      </c>
      <c r="D1508" s="64"/>
    </row>
    <row r="1509" spans="3:4" x14ac:dyDescent="0.25">
      <c r="C1509" s="64">
        <f t="shared" si="22"/>
        <v>112273291.98349363</v>
      </c>
      <c r="D1509" s="64"/>
    </row>
    <row r="1510" spans="3:4" x14ac:dyDescent="0.25">
      <c r="C1510" s="64">
        <f t="shared" si="22"/>
        <v>113489578.97998147</v>
      </c>
      <c r="D1510" s="64"/>
    </row>
    <row r="1511" spans="3:4" x14ac:dyDescent="0.25">
      <c r="C1511" s="64">
        <f t="shared" si="22"/>
        <v>114719042.41893126</v>
      </c>
      <c r="D1511" s="64"/>
    </row>
    <row r="1512" spans="3:4" x14ac:dyDescent="0.25">
      <c r="C1512" s="64">
        <f t="shared" si="22"/>
        <v>115961825.04513633</v>
      </c>
      <c r="D1512" s="64"/>
    </row>
    <row r="1513" spans="3:4" x14ac:dyDescent="0.25">
      <c r="C1513" s="64">
        <f t="shared" si="22"/>
        <v>117218071.14979197</v>
      </c>
      <c r="D1513" s="64"/>
    </row>
    <row r="1514" spans="3:4" x14ac:dyDescent="0.25">
      <c r="C1514" s="64">
        <f t="shared" si="22"/>
        <v>118487926.58724804</v>
      </c>
      <c r="D1514" s="64"/>
    </row>
    <row r="1515" spans="3:4" x14ac:dyDescent="0.25">
      <c r="C1515" s="64">
        <f t="shared" si="22"/>
        <v>119771538.79194322</v>
      </c>
      <c r="D1515" s="64"/>
    </row>
    <row r="1516" spans="3:4" x14ac:dyDescent="0.25">
      <c r="C1516" s="64">
        <f t="shared" si="22"/>
        <v>121069056.7955226</v>
      </c>
      <c r="D1516" s="64"/>
    </row>
    <row r="1517" spans="3:4" x14ac:dyDescent="0.25">
      <c r="C1517" s="64">
        <f t="shared" si="22"/>
        <v>122380631.24414076</v>
      </c>
      <c r="D1517" s="64"/>
    </row>
    <row r="1518" spans="3:4" x14ac:dyDescent="0.25">
      <c r="C1518" s="64">
        <f t="shared" si="22"/>
        <v>123706414.41595228</v>
      </c>
      <c r="D1518" s="64"/>
    </row>
    <row r="1519" spans="3:4" x14ac:dyDescent="0.25">
      <c r="C1519" s="64">
        <f t="shared" si="22"/>
        <v>125046560.23879175</v>
      </c>
      <c r="D1519" s="64"/>
    </row>
    <row r="1520" spans="3:4" x14ac:dyDescent="0.25">
      <c r="C1520" s="64">
        <f t="shared" si="22"/>
        <v>126401224.30804531</v>
      </c>
      <c r="D1520" s="64"/>
    </row>
    <row r="1521" spans="3:4" x14ac:dyDescent="0.25">
      <c r="C1521" s="64">
        <f t="shared" si="22"/>
        <v>127770563.90471579</v>
      </c>
      <c r="D1521" s="64"/>
    </row>
    <row r="1522" spans="3:4" x14ac:dyDescent="0.25">
      <c r="C1522" s="64">
        <f t="shared" si="22"/>
        <v>129154738.01368353</v>
      </c>
      <c r="D1522" s="64"/>
    </row>
    <row r="1523" spans="3:4" x14ac:dyDescent="0.25">
      <c r="C1523" s="64">
        <f t="shared" si="22"/>
        <v>130553907.34216508</v>
      </c>
      <c r="D1523" s="64"/>
    </row>
    <row r="1524" spans="3:4" x14ac:dyDescent="0.25">
      <c r="C1524" s="64">
        <f t="shared" si="22"/>
        <v>131968234.33837186</v>
      </c>
      <c r="D1524" s="64"/>
    </row>
    <row r="1525" spans="3:4" x14ac:dyDescent="0.25">
      <c r="C1525" s="64">
        <f t="shared" si="22"/>
        <v>133397883.21037087</v>
      </c>
      <c r="D1525" s="64"/>
    </row>
    <row r="1526" spans="3:4" x14ac:dyDescent="0.25">
      <c r="C1526" s="64">
        <f t="shared" si="22"/>
        <v>134843019.94514987</v>
      </c>
      <c r="D1526" s="64"/>
    </row>
    <row r="1527" spans="3:4" x14ac:dyDescent="0.25">
      <c r="C1527" s="64">
        <f t="shared" si="22"/>
        <v>136303812.327889</v>
      </c>
      <c r="D1527" s="64"/>
    </row>
    <row r="1528" spans="3:4" x14ac:dyDescent="0.25">
      <c r="C1528" s="64">
        <f t="shared" si="22"/>
        <v>137780429.96144113</v>
      </c>
      <c r="D1528" s="64"/>
    </row>
    <row r="1529" spans="3:4" x14ac:dyDescent="0.25">
      <c r="C1529" s="64">
        <f t="shared" si="22"/>
        <v>139273044.28602341</v>
      </c>
      <c r="D1529" s="64"/>
    </row>
    <row r="1530" spans="3:4" x14ac:dyDescent="0.25">
      <c r="C1530" s="64">
        <f t="shared" si="22"/>
        <v>140781828.59912199</v>
      </c>
      <c r="D1530" s="64"/>
    </row>
    <row r="1531" spans="3:4" x14ac:dyDescent="0.25">
      <c r="C1531" s="64">
        <f t="shared" si="22"/>
        <v>142306958.07561246</v>
      </c>
      <c r="D1531" s="64"/>
    </row>
    <row r="1532" spans="3:4" x14ac:dyDescent="0.25">
      <c r="C1532" s="64">
        <f t="shared" si="22"/>
        <v>143848609.78809825</v>
      </c>
      <c r="D1532" s="64"/>
    </row>
    <row r="1533" spans="3:4" x14ac:dyDescent="0.25">
      <c r="C1533" s="64">
        <f t="shared" si="22"/>
        <v>145406962.7274693</v>
      </c>
      <c r="D1533" s="64"/>
    </row>
    <row r="1534" spans="3:4" x14ac:dyDescent="0.25">
      <c r="C1534" s="64">
        <f t="shared" si="22"/>
        <v>146982197.82368353</v>
      </c>
      <c r="D1534" s="64"/>
    </row>
    <row r="1535" spans="3:4" x14ac:dyDescent="0.25">
      <c r="C1535" s="64">
        <f t="shared" si="22"/>
        <v>148574497.96677342</v>
      </c>
      <c r="D1535" s="64"/>
    </row>
    <row r="1536" spans="3:4" x14ac:dyDescent="0.25">
      <c r="C1536" s="64">
        <f t="shared" si="22"/>
        <v>150184048.02808011</v>
      </c>
      <c r="D1536" s="64"/>
    </row>
    <row r="1537" spans="3:4" x14ac:dyDescent="0.25">
      <c r="C1537" s="64">
        <f t="shared" si="22"/>
        <v>151811034.88171762</v>
      </c>
      <c r="D1537" s="64"/>
    </row>
    <row r="1538" spans="3:4" x14ac:dyDescent="0.25">
      <c r="C1538" s="64">
        <f t="shared" si="22"/>
        <v>153455647.42626956</v>
      </c>
      <c r="D1538" s="64"/>
    </row>
    <row r="1539" spans="3:4" x14ac:dyDescent="0.25">
      <c r="C1539" s="64">
        <f t="shared" si="22"/>
        <v>155118076.60672081</v>
      </c>
      <c r="D1539" s="64"/>
    </row>
    <row r="1540" spans="3:4" x14ac:dyDescent="0.25">
      <c r="C1540" s="64">
        <f t="shared" ref="C1540:C1603" si="23">C1539*(1+0.13/12)-7</f>
        <v>156798515.43662694</v>
      </c>
      <c r="D1540" s="64"/>
    </row>
    <row r="1541" spans="3:4" x14ac:dyDescent="0.25">
      <c r="C1541" s="64">
        <f t="shared" si="23"/>
        <v>158497159.02052373</v>
      </c>
      <c r="D1541" s="64"/>
    </row>
    <row r="1542" spans="3:4" x14ac:dyDescent="0.25">
      <c r="C1542" s="64">
        <f t="shared" si="23"/>
        <v>160214204.57657939</v>
      </c>
      <c r="D1542" s="64"/>
    </row>
    <row r="1543" spans="3:4" x14ac:dyDescent="0.25">
      <c r="C1543" s="64">
        <f t="shared" si="23"/>
        <v>161949851.45949233</v>
      </c>
      <c r="D1543" s="64"/>
    </row>
    <row r="1544" spans="3:4" x14ac:dyDescent="0.25">
      <c r="C1544" s="64">
        <f t="shared" si="23"/>
        <v>163704301.18363681</v>
      </c>
      <c r="D1544" s="64"/>
    </row>
    <row r="1545" spans="3:4" x14ac:dyDescent="0.25">
      <c r="C1545" s="64">
        <f t="shared" si="23"/>
        <v>165477757.44645953</v>
      </c>
      <c r="D1545" s="64"/>
    </row>
    <row r="1546" spans="3:4" x14ac:dyDescent="0.25">
      <c r="C1546" s="64">
        <f t="shared" si="23"/>
        <v>167270426.1521295</v>
      </c>
      <c r="D1546" s="64"/>
    </row>
    <row r="1547" spans="3:4" x14ac:dyDescent="0.25">
      <c r="C1547" s="64">
        <f t="shared" si="23"/>
        <v>169082515.43544424</v>
      </c>
      <c r="D1547" s="64"/>
    </row>
    <row r="1548" spans="3:4" x14ac:dyDescent="0.25">
      <c r="C1548" s="64">
        <f t="shared" si="23"/>
        <v>170914235.68599486</v>
      </c>
      <c r="D1548" s="64"/>
    </row>
    <row r="1549" spans="3:4" x14ac:dyDescent="0.25">
      <c r="C1549" s="64">
        <f t="shared" si="23"/>
        <v>172765799.57259312</v>
      </c>
      <c r="D1549" s="64"/>
    </row>
    <row r="1550" spans="3:4" x14ac:dyDescent="0.25">
      <c r="C1550" s="64">
        <f t="shared" si="23"/>
        <v>174637422.06796286</v>
      </c>
      <c r="D1550" s="64"/>
    </row>
    <row r="1551" spans="3:4" x14ac:dyDescent="0.25">
      <c r="C1551" s="64">
        <f t="shared" si="23"/>
        <v>176529320.47369909</v>
      </c>
      <c r="D1551" s="64"/>
    </row>
    <row r="1552" spans="3:4" x14ac:dyDescent="0.25">
      <c r="C1552" s="64">
        <f t="shared" si="23"/>
        <v>178441714.44549748</v>
      </c>
      <c r="D1552" s="64"/>
    </row>
    <row r="1553" spans="3:4" x14ac:dyDescent="0.25">
      <c r="C1553" s="64">
        <f t="shared" si="23"/>
        <v>180374826.01865703</v>
      </c>
      <c r="D1553" s="64"/>
    </row>
    <row r="1554" spans="3:4" x14ac:dyDescent="0.25">
      <c r="C1554" s="64">
        <f t="shared" si="23"/>
        <v>182328879.63385913</v>
      </c>
      <c r="D1554" s="64"/>
    </row>
    <row r="1555" spans="3:4" x14ac:dyDescent="0.25">
      <c r="C1555" s="64">
        <f t="shared" si="23"/>
        <v>184304102.16322592</v>
      </c>
      <c r="D1555" s="64"/>
    </row>
    <row r="1556" spans="3:4" x14ac:dyDescent="0.25">
      <c r="C1556" s="64">
        <f t="shared" si="23"/>
        <v>186300722.93666086</v>
      </c>
      <c r="D1556" s="64"/>
    </row>
    <row r="1557" spans="3:4" x14ac:dyDescent="0.25">
      <c r="C1557" s="64">
        <f t="shared" si="23"/>
        <v>188318973.76847467</v>
      </c>
      <c r="D1557" s="64"/>
    </row>
    <row r="1558" spans="3:4" x14ac:dyDescent="0.25">
      <c r="C1558" s="64">
        <f t="shared" si="23"/>
        <v>190359088.98429981</v>
      </c>
      <c r="D1558" s="64"/>
    </row>
    <row r="1559" spans="3:4" x14ac:dyDescent="0.25">
      <c r="C1559" s="64">
        <f t="shared" si="23"/>
        <v>192421305.44829637</v>
      </c>
      <c r="D1559" s="64"/>
    </row>
    <row r="1560" spans="3:4" x14ac:dyDescent="0.25">
      <c r="C1560" s="64">
        <f t="shared" si="23"/>
        <v>194505862.59065288</v>
      </c>
      <c r="D1560" s="64"/>
    </row>
    <row r="1561" spans="3:4" x14ac:dyDescent="0.25">
      <c r="C1561" s="64">
        <f t="shared" si="23"/>
        <v>196613002.43538493</v>
      </c>
      <c r="D1561" s="64"/>
    </row>
    <row r="1562" spans="3:4" x14ac:dyDescent="0.25">
      <c r="C1562" s="64">
        <f t="shared" si="23"/>
        <v>198742969.62843493</v>
      </c>
      <c r="D1562" s="64"/>
    </row>
    <row r="1563" spans="3:4" x14ac:dyDescent="0.25">
      <c r="C1563" s="64">
        <f t="shared" si="23"/>
        <v>200896011.46607628</v>
      </c>
      <c r="D1563" s="64"/>
    </row>
    <row r="1564" spans="3:4" x14ac:dyDescent="0.25">
      <c r="C1564" s="64">
        <f t="shared" si="23"/>
        <v>203072377.92362544</v>
      </c>
      <c r="D1564" s="64"/>
    </row>
    <row r="1565" spans="3:4" x14ac:dyDescent="0.25">
      <c r="C1565" s="64">
        <f t="shared" si="23"/>
        <v>205272321.68446469</v>
      </c>
      <c r="D1565" s="64"/>
    </row>
    <row r="1566" spans="3:4" x14ac:dyDescent="0.25">
      <c r="C1566" s="64">
        <f t="shared" si="23"/>
        <v>207496098.16937971</v>
      </c>
      <c r="D1566" s="64"/>
    </row>
    <row r="1567" spans="3:4" x14ac:dyDescent="0.25">
      <c r="C1567" s="64">
        <f t="shared" si="23"/>
        <v>209743965.56621465</v>
      </c>
      <c r="D1567" s="64"/>
    </row>
    <row r="1568" spans="3:4" x14ac:dyDescent="0.25">
      <c r="C1568" s="64">
        <f t="shared" si="23"/>
        <v>212016184.85984862</v>
      </c>
      <c r="D1568" s="64"/>
    </row>
    <row r="1569" spans="3:4" x14ac:dyDescent="0.25">
      <c r="C1569" s="64">
        <f t="shared" si="23"/>
        <v>214313019.86249697</v>
      </c>
      <c r="D1569" s="64"/>
    </row>
    <row r="1570" spans="3:4" x14ac:dyDescent="0.25">
      <c r="C1570" s="64">
        <f t="shared" si="23"/>
        <v>216634737.24434066</v>
      </c>
      <c r="D1570" s="64"/>
    </row>
    <row r="1571" spans="3:4" x14ac:dyDescent="0.25">
      <c r="C1571" s="64">
        <f t="shared" si="23"/>
        <v>218981606.56448767</v>
      </c>
      <c r="D1571" s="64"/>
    </row>
    <row r="1572" spans="3:4" x14ac:dyDescent="0.25">
      <c r="C1572" s="64">
        <f t="shared" si="23"/>
        <v>221353900.30226961</v>
      </c>
      <c r="D1572" s="64"/>
    </row>
    <row r="1573" spans="3:4" x14ac:dyDescent="0.25">
      <c r="C1573" s="64">
        <f t="shared" si="23"/>
        <v>223751893.88887751</v>
      </c>
      <c r="D1573" s="64"/>
    </row>
    <row r="1574" spans="3:4" x14ac:dyDescent="0.25">
      <c r="C1574" s="64">
        <f t="shared" si="23"/>
        <v>226175865.73934034</v>
      </c>
      <c r="D1574" s="64"/>
    </row>
    <row r="1575" spans="3:4" x14ac:dyDescent="0.25">
      <c r="C1575" s="64">
        <f t="shared" si="23"/>
        <v>228626097.28484982</v>
      </c>
      <c r="D1575" s="64"/>
    </row>
    <row r="1576" spans="3:4" x14ac:dyDescent="0.25">
      <c r="C1576" s="64">
        <f t="shared" si="23"/>
        <v>231102873.00543568</v>
      </c>
      <c r="D1576" s="64"/>
    </row>
    <row r="1577" spans="3:4" x14ac:dyDescent="0.25">
      <c r="C1577" s="64">
        <f t="shared" si="23"/>
        <v>233606480.46299455</v>
      </c>
      <c r="D1577" s="64"/>
    </row>
    <row r="1578" spans="3:4" x14ac:dyDescent="0.25">
      <c r="C1578" s="64">
        <f t="shared" si="23"/>
        <v>236137210.33467698</v>
      </c>
      <c r="D1578" s="64"/>
    </row>
    <row r="1579" spans="3:4" x14ac:dyDescent="0.25">
      <c r="C1579" s="64">
        <f t="shared" si="23"/>
        <v>238695356.44663596</v>
      </c>
      <c r="D1579" s="64"/>
    </row>
    <row r="1580" spans="3:4" x14ac:dyDescent="0.25">
      <c r="C1580" s="64">
        <f t="shared" si="23"/>
        <v>241281215.80814117</v>
      </c>
      <c r="D1580" s="64"/>
    </row>
    <row r="1581" spans="3:4" x14ac:dyDescent="0.25">
      <c r="C1581" s="64">
        <f t="shared" si="23"/>
        <v>243895088.64606267</v>
      </c>
      <c r="D1581" s="64"/>
    </row>
    <row r="1582" spans="3:4" x14ac:dyDescent="0.25">
      <c r="C1582" s="64">
        <f t="shared" si="23"/>
        <v>246537278.43972832</v>
      </c>
      <c r="D1582" s="64"/>
    </row>
    <row r="1583" spans="3:4" x14ac:dyDescent="0.25">
      <c r="C1583" s="64">
        <f t="shared" si="23"/>
        <v>249208091.9561587</v>
      </c>
      <c r="D1583" s="64"/>
    </row>
    <row r="1584" spans="3:4" x14ac:dyDescent="0.25">
      <c r="C1584" s="64">
        <f t="shared" si="23"/>
        <v>251907839.28568372</v>
      </c>
      <c r="D1584" s="64"/>
    </row>
    <row r="1585" spans="3:4" x14ac:dyDescent="0.25">
      <c r="C1585" s="64">
        <f t="shared" si="23"/>
        <v>254636833.87794527</v>
      </c>
      <c r="D1585" s="64"/>
    </row>
    <row r="1586" spans="3:4" x14ac:dyDescent="0.25">
      <c r="C1586" s="64">
        <f t="shared" si="23"/>
        <v>257395392.57828966</v>
      </c>
      <c r="D1586" s="64"/>
    </row>
    <row r="1587" spans="3:4" x14ac:dyDescent="0.25">
      <c r="C1587" s="64">
        <f t="shared" si="23"/>
        <v>260183835.66455445</v>
      </c>
      <c r="D1587" s="64"/>
    </row>
    <row r="1588" spans="3:4" x14ac:dyDescent="0.25">
      <c r="C1588" s="64">
        <f t="shared" si="23"/>
        <v>263002486.88425377</v>
      </c>
      <c r="D1588" s="64"/>
    </row>
    <row r="1589" spans="3:4" x14ac:dyDescent="0.25">
      <c r="C1589" s="64">
        <f t="shared" si="23"/>
        <v>265851673.49216649</v>
      </c>
      <c r="D1589" s="64"/>
    </row>
    <row r="1590" spans="3:4" x14ac:dyDescent="0.25">
      <c r="C1590" s="64">
        <f t="shared" si="23"/>
        <v>268731726.28833163</v>
      </c>
      <c r="D1590" s="64"/>
    </row>
    <row r="1591" spans="3:4" x14ac:dyDescent="0.25">
      <c r="C1591" s="64">
        <f t="shared" si="23"/>
        <v>271642979.65645522</v>
      </c>
      <c r="D1591" s="64"/>
    </row>
    <row r="1592" spans="3:4" x14ac:dyDescent="0.25">
      <c r="C1592" s="64">
        <f t="shared" si="23"/>
        <v>274585771.60273343</v>
      </c>
      <c r="D1592" s="64"/>
    </row>
    <row r="1593" spans="3:4" x14ac:dyDescent="0.25">
      <c r="C1593" s="64">
        <f t="shared" si="23"/>
        <v>277560443.79509634</v>
      </c>
      <c r="D1593" s="64"/>
    </row>
    <row r="1594" spans="3:4" x14ac:dyDescent="0.25">
      <c r="C1594" s="64">
        <f t="shared" si="23"/>
        <v>280567341.60287654</v>
      </c>
      <c r="D1594" s="64"/>
    </row>
    <row r="1595" spans="3:4" x14ac:dyDescent="0.25">
      <c r="C1595" s="64">
        <f t="shared" si="23"/>
        <v>283606814.1369077</v>
      </c>
      <c r="D1595" s="64"/>
    </row>
    <row r="1596" spans="3:4" x14ac:dyDescent="0.25">
      <c r="C1596" s="64">
        <f t="shared" si="23"/>
        <v>286679214.29005748</v>
      </c>
      <c r="D1596" s="64"/>
    </row>
    <row r="1597" spans="3:4" x14ac:dyDescent="0.25">
      <c r="C1597" s="64">
        <f t="shared" si="23"/>
        <v>289784898.77819973</v>
      </c>
      <c r="D1597" s="64"/>
    </row>
    <row r="1598" spans="3:4" x14ac:dyDescent="0.25">
      <c r="C1598" s="64">
        <f t="shared" si="23"/>
        <v>292924228.18163019</v>
      </c>
      <c r="D1598" s="64"/>
    </row>
    <row r="1599" spans="3:4" x14ac:dyDescent="0.25">
      <c r="C1599" s="64">
        <f t="shared" si="23"/>
        <v>296097566.98693115</v>
      </c>
      <c r="D1599" s="64"/>
    </row>
    <row r="1600" spans="3:4" x14ac:dyDescent="0.25">
      <c r="C1600" s="64">
        <f t="shared" si="23"/>
        <v>299305283.62928957</v>
      </c>
      <c r="D1600" s="64"/>
    </row>
    <row r="1601" spans="3:4" x14ac:dyDescent="0.25">
      <c r="C1601" s="64">
        <f t="shared" si="23"/>
        <v>302547750.53527349</v>
      </c>
      <c r="D1601" s="64"/>
    </row>
    <row r="1602" spans="3:4" x14ac:dyDescent="0.25">
      <c r="C1602" s="64">
        <f t="shared" si="23"/>
        <v>305825344.16607225</v>
      </c>
      <c r="D1602" s="64"/>
    </row>
    <row r="1603" spans="3:4" x14ac:dyDescent="0.25">
      <c r="C1603" s="64">
        <f t="shared" si="23"/>
        <v>309138445.06120467</v>
      </c>
      <c r="D1603" s="64"/>
    </row>
    <row r="1604" spans="3:4" x14ac:dyDescent="0.25">
      <c r="C1604" s="64">
        <f t="shared" ref="C1604:C1667" si="24">C1603*(1+0.13/12)-7</f>
        <v>312487437.88270104</v>
      </c>
      <c r="D1604" s="64"/>
    </row>
    <row r="1605" spans="3:4" x14ac:dyDescent="0.25">
      <c r="C1605" s="64">
        <f t="shared" si="24"/>
        <v>315872711.45976359</v>
      </c>
      <c r="D1605" s="64"/>
    </row>
    <row r="1606" spans="3:4" x14ac:dyDescent="0.25">
      <c r="C1606" s="64">
        <f t="shared" si="24"/>
        <v>319294658.833911</v>
      </c>
      <c r="D1606" s="64"/>
    </row>
    <row r="1607" spans="3:4" x14ac:dyDescent="0.25">
      <c r="C1607" s="64">
        <f t="shared" si="24"/>
        <v>322753677.30461168</v>
      </c>
      <c r="D1607" s="64"/>
    </row>
    <row r="1608" spans="3:4" x14ac:dyDescent="0.25">
      <c r="C1608" s="64">
        <f t="shared" si="24"/>
        <v>326250168.47541159</v>
      </c>
      <c r="D1608" s="64"/>
    </row>
    <row r="1609" spans="3:4" x14ac:dyDescent="0.25">
      <c r="C1609" s="64">
        <f t="shared" si="24"/>
        <v>329784538.30056185</v>
      </c>
      <c r="D1609" s="64"/>
    </row>
    <row r="1610" spans="3:4" x14ac:dyDescent="0.25">
      <c r="C1610" s="64">
        <f t="shared" si="24"/>
        <v>333357197.13215125</v>
      </c>
      <c r="D1610" s="64"/>
    </row>
    <row r="1611" spans="3:4" x14ac:dyDescent="0.25">
      <c r="C1611" s="64">
        <f t="shared" si="24"/>
        <v>336968559.76774955</v>
      </c>
      <c r="D1611" s="64"/>
    </row>
    <row r="1612" spans="3:4" x14ac:dyDescent="0.25">
      <c r="C1612" s="64">
        <f t="shared" si="24"/>
        <v>340619045.49856681</v>
      </c>
      <c r="D1612" s="64"/>
    </row>
    <row r="1613" spans="3:4" x14ac:dyDescent="0.25">
      <c r="C1613" s="64">
        <f t="shared" si="24"/>
        <v>344309078.15813458</v>
      </c>
      <c r="D1613" s="64"/>
    </row>
    <row r="1614" spans="3:4" x14ac:dyDescent="0.25">
      <c r="C1614" s="64">
        <f t="shared" si="24"/>
        <v>348039086.17151433</v>
      </c>
      <c r="D1614" s="64"/>
    </row>
    <row r="1615" spans="3:4" x14ac:dyDescent="0.25">
      <c r="C1615" s="64">
        <f t="shared" si="24"/>
        <v>351809502.60503906</v>
      </c>
      <c r="D1615" s="64"/>
    </row>
    <row r="1616" spans="3:4" x14ac:dyDescent="0.25">
      <c r="C1616" s="64">
        <f t="shared" si="24"/>
        <v>355620765.21659362</v>
      </c>
      <c r="D1616" s="64"/>
    </row>
    <row r="1617" spans="3:4" x14ac:dyDescent="0.25">
      <c r="C1617" s="64">
        <f t="shared" si="24"/>
        <v>359473316.50644004</v>
      </c>
      <c r="D1617" s="64"/>
    </row>
    <row r="1618" spans="3:4" x14ac:dyDescent="0.25">
      <c r="C1618" s="64">
        <f t="shared" si="24"/>
        <v>363367603.76859313</v>
      </c>
      <c r="D1618" s="64"/>
    </row>
    <row r="1619" spans="3:4" x14ac:dyDescent="0.25">
      <c r="C1619" s="64">
        <f t="shared" si="24"/>
        <v>367304079.14275289</v>
      </c>
      <c r="D1619" s="64"/>
    </row>
    <row r="1620" spans="3:4" x14ac:dyDescent="0.25">
      <c r="C1620" s="64">
        <f t="shared" si="24"/>
        <v>371283199.66679937</v>
      </c>
      <c r="D1620" s="64"/>
    </row>
    <row r="1621" spans="3:4" x14ac:dyDescent="0.25">
      <c r="C1621" s="64">
        <f t="shared" si="24"/>
        <v>375305427.32985634</v>
      </c>
      <c r="D1621" s="64"/>
    </row>
    <row r="1622" spans="3:4" x14ac:dyDescent="0.25">
      <c r="C1622" s="64">
        <f t="shared" si="24"/>
        <v>379371229.12592977</v>
      </c>
      <c r="D1622" s="64"/>
    </row>
    <row r="1623" spans="3:4" x14ac:dyDescent="0.25">
      <c r="C1623" s="64">
        <f t="shared" si="24"/>
        <v>383481077.1081273</v>
      </c>
      <c r="D1623" s="64"/>
    </row>
    <row r="1624" spans="3:4" x14ac:dyDescent="0.25">
      <c r="C1624" s="64">
        <f t="shared" si="24"/>
        <v>387635448.44346529</v>
      </c>
      <c r="D1624" s="64"/>
    </row>
    <row r="1625" spans="3:4" x14ac:dyDescent="0.25">
      <c r="C1625" s="64">
        <f t="shared" si="24"/>
        <v>391834825.46826947</v>
      </c>
      <c r="D1625" s="64"/>
    </row>
    <row r="1626" spans="3:4" x14ac:dyDescent="0.25">
      <c r="C1626" s="64">
        <f t="shared" si="24"/>
        <v>396079695.74417567</v>
      </c>
      <c r="D1626" s="64"/>
    </row>
    <row r="1627" spans="3:4" x14ac:dyDescent="0.25">
      <c r="C1627" s="64">
        <f t="shared" si="24"/>
        <v>400370552.11473757</v>
      </c>
      <c r="D1627" s="64"/>
    </row>
    <row r="1628" spans="3:4" x14ac:dyDescent="0.25">
      <c r="C1628" s="64">
        <f t="shared" si="24"/>
        <v>404707892.76264721</v>
      </c>
      <c r="D1628" s="64"/>
    </row>
    <row r="1629" spans="3:4" x14ac:dyDescent="0.25">
      <c r="C1629" s="64">
        <f t="shared" si="24"/>
        <v>409092221.26757586</v>
      </c>
      <c r="D1629" s="64"/>
    </row>
    <row r="1630" spans="3:4" x14ac:dyDescent="0.25">
      <c r="C1630" s="64">
        <f t="shared" si="24"/>
        <v>413524046.6646412</v>
      </c>
      <c r="D1630" s="64"/>
    </row>
    <row r="1631" spans="3:4" x14ac:dyDescent="0.25">
      <c r="C1631" s="64">
        <f t="shared" si="24"/>
        <v>418003883.50350809</v>
      </c>
      <c r="D1631" s="64"/>
    </row>
    <row r="1632" spans="3:4" x14ac:dyDescent="0.25">
      <c r="C1632" s="64">
        <f t="shared" si="24"/>
        <v>422532251.90812939</v>
      </c>
      <c r="D1632" s="64"/>
    </row>
    <row r="1633" spans="3:4" x14ac:dyDescent="0.25">
      <c r="C1633" s="64">
        <f t="shared" si="24"/>
        <v>427109677.63713408</v>
      </c>
      <c r="D1633" s="64"/>
    </row>
    <row r="1634" spans="3:4" x14ac:dyDescent="0.25">
      <c r="C1634" s="64">
        <f t="shared" si="24"/>
        <v>431736692.14486969</v>
      </c>
      <c r="D1634" s="64"/>
    </row>
    <row r="1635" spans="3:4" x14ac:dyDescent="0.25">
      <c r="C1635" s="64">
        <f t="shared" si="24"/>
        <v>436413832.64310575</v>
      </c>
      <c r="D1635" s="64"/>
    </row>
    <row r="1636" spans="3:4" x14ac:dyDescent="0.25">
      <c r="C1636" s="64">
        <f t="shared" si="24"/>
        <v>441141642.16340601</v>
      </c>
      <c r="D1636" s="64"/>
    </row>
    <row r="1637" spans="3:4" x14ac:dyDescent="0.25">
      <c r="C1637" s="64">
        <f t="shared" si="24"/>
        <v>445920669.6201762</v>
      </c>
      <c r="D1637" s="64"/>
    </row>
    <row r="1638" spans="3:4" x14ac:dyDescent="0.25">
      <c r="C1638" s="64">
        <f t="shared" si="24"/>
        <v>450751469.87439471</v>
      </c>
      <c r="D1638" s="64"/>
    </row>
    <row r="1639" spans="3:4" x14ac:dyDescent="0.25">
      <c r="C1639" s="64">
        <f t="shared" si="24"/>
        <v>455634603.79803395</v>
      </c>
      <c r="D1639" s="64"/>
    </row>
    <row r="1640" spans="3:4" x14ac:dyDescent="0.25">
      <c r="C1640" s="64">
        <f t="shared" si="24"/>
        <v>460570638.33917928</v>
      </c>
      <c r="D1640" s="64"/>
    </row>
    <row r="1641" spans="3:4" x14ac:dyDescent="0.25">
      <c r="C1641" s="64">
        <f t="shared" si="24"/>
        <v>465560146.58785367</v>
      </c>
      <c r="D1641" s="64"/>
    </row>
    <row r="1642" spans="3:4" x14ac:dyDescent="0.25">
      <c r="C1642" s="64">
        <f t="shared" si="24"/>
        <v>470603707.8425554</v>
      </c>
      <c r="D1642" s="64"/>
    </row>
    <row r="1643" spans="3:4" x14ac:dyDescent="0.25">
      <c r="C1643" s="64">
        <f t="shared" si="24"/>
        <v>475701907.6775164</v>
      </c>
      <c r="D1643" s="64"/>
    </row>
    <row r="1644" spans="3:4" x14ac:dyDescent="0.25">
      <c r="C1644" s="64">
        <f t="shared" si="24"/>
        <v>480855338.01068944</v>
      </c>
      <c r="D1644" s="64"/>
    </row>
    <row r="1645" spans="3:4" x14ac:dyDescent="0.25">
      <c r="C1645" s="64">
        <f t="shared" si="24"/>
        <v>486064597.17247188</v>
      </c>
      <c r="D1645" s="64"/>
    </row>
    <row r="1646" spans="3:4" x14ac:dyDescent="0.25">
      <c r="C1646" s="64">
        <f t="shared" si="24"/>
        <v>491330289.97517359</v>
      </c>
      <c r="D1646" s="64"/>
    </row>
    <row r="1647" spans="3:4" x14ac:dyDescent="0.25">
      <c r="C1647" s="64">
        <f t="shared" si="24"/>
        <v>496653027.78323793</v>
      </c>
      <c r="D1647" s="64"/>
    </row>
    <row r="1648" spans="3:4" x14ac:dyDescent="0.25">
      <c r="C1648" s="64">
        <f t="shared" si="24"/>
        <v>502033428.58422297</v>
      </c>
      <c r="D1648" s="64"/>
    </row>
    <row r="1649" spans="3:4" x14ac:dyDescent="0.25">
      <c r="C1649" s="64">
        <f t="shared" si="24"/>
        <v>507472117.060552</v>
      </c>
      <c r="D1649" s="64"/>
    </row>
    <row r="1650" spans="3:4" x14ac:dyDescent="0.25">
      <c r="C1650" s="64">
        <f t="shared" si="24"/>
        <v>512969724.66204125</v>
      </c>
      <c r="D1650" s="64"/>
    </row>
    <row r="1651" spans="3:4" x14ac:dyDescent="0.25">
      <c r="C1651" s="64">
        <f t="shared" si="24"/>
        <v>518526889.67921335</v>
      </c>
      <c r="D1651" s="64"/>
    </row>
    <row r="1652" spans="3:4" x14ac:dyDescent="0.25">
      <c r="C1652" s="64">
        <f t="shared" si="24"/>
        <v>524144257.31740481</v>
      </c>
      <c r="D1652" s="64"/>
    </row>
    <row r="1653" spans="3:4" x14ac:dyDescent="0.25">
      <c r="C1653" s="64">
        <f t="shared" si="24"/>
        <v>529822479.77167666</v>
      </c>
      <c r="D1653" s="64"/>
    </row>
    <row r="1654" spans="3:4" x14ac:dyDescent="0.25">
      <c r="C1654" s="64">
        <f t="shared" si="24"/>
        <v>535562216.30253643</v>
      </c>
      <c r="D1654" s="64"/>
    </row>
    <row r="1655" spans="3:4" x14ac:dyDescent="0.25">
      <c r="C1655" s="64">
        <f t="shared" si="24"/>
        <v>541364133.31248057</v>
      </c>
      <c r="D1655" s="64"/>
    </row>
    <row r="1656" spans="3:4" x14ac:dyDescent="0.25">
      <c r="C1656" s="64">
        <f t="shared" si="24"/>
        <v>547228904.42336571</v>
      </c>
      <c r="D1656" s="64"/>
    </row>
    <row r="1657" spans="3:4" x14ac:dyDescent="0.25">
      <c r="C1657" s="64">
        <f t="shared" si="24"/>
        <v>553157210.55461884</v>
      </c>
      <c r="D1657" s="64"/>
    </row>
    <row r="1658" spans="3:4" x14ac:dyDescent="0.25">
      <c r="C1658" s="64">
        <f t="shared" si="24"/>
        <v>559149740.00229383</v>
      </c>
      <c r="D1658" s="64"/>
    </row>
    <row r="1659" spans="3:4" x14ac:dyDescent="0.25">
      <c r="C1659" s="64">
        <f t="shared" si="24"/>
        <v>565207188.51898527</v>
      </c>
      <c r="D1659" s="64"/>
    </row>
    <row r="1660" spans="3:4" x14ac:dyDescent="0.25">
      <c r="C1660" s="64">
        <f t="shared" si="24"/>
        <v>571330259.39460754</v>
      </c>
      <c r="D1660" s="64"/>
    </row>
    <row r="1661" spans="3:4" x14ac:dyDescent="0.25">
      <c r="C1661" s="64">
        <f t="shared" si="24"/>
        <v>577519663.5380491</v>
      </c>
      <c r="D1661" s="64"/>
    </row>
    <row r="1662" spans="3:4" x14ac:dyDescent="0.25">
      <c r="C1662" s="64">
        <f t="shared" si="24"/>
        <v>583776119.55971122</v>
      </c>
      <c r="D1662" s="64"/>
    </row>
    <row r="1663" spans="3:4" x14ac:dyDescent="0.25">
      <c r="C1663" s="64">
        <f t="shared" si="24"/>
        <v>590100353.85494137</v>
      </c>
      <c r="D1663" s="64"/>
    </row>
    <row r="1664" spans="3:4" x14ac:dyDescent="0.25">
      <c r="C1664" s="64">
        <f t="shared" si="24"/>
        <v>596493100.68836987</v>
      </c>
      <c r="D1664" s="64"/>
    </row>
    <row r="1665" spans="3:4" x14ac:dyDescent="0.25">
      <c r="C1665" s="64">
        <f t="shared" si="24"/>
        <v>602955102.2791605</v>
      </c>
      <c r="D1665" s="64"/>
    </row>
    <row r="1666" spans="3:4" x14ac:dyDescent="0.25">
      <c r="C1666" s="64">
        <f t="shared" si="24"/>
        <v>609487108.88718474</v>
      </c>
      <c r="D1666" s="64"/>
    </row>
    <row r="1667" spans="3:4" x14ac:dyDescent="0.25">
      <c r="C1667" s="64">
        <f t="shared" si="24"/>
        <v>616089878.9001292</v>
      </c>
      <c r="D1667" s="64"/>
    </row>
    <row r="1668" spans="3:4" x14ac:dyDescent="0.25">
      <c r="C1668" s="64">
        <f t="shared" ref="C1668:C1731" si="25">C1667*(1+0.13/12)-7</f>
        <v>622764178.92154717</v>
      </c>
      <c r="D1668" s="64"/>
    </row>
    <row r="1669" spans="3:4" x14ac:dyDescent="0.25">
      <c r="C1669" s="64">
        <f t="shared" si="25"/>
        <v>629510783.85986388</v>
      </c>
      <c r="D1669" s="64"/>
    </row>
    <row r="1670" spans="3:4" x14ac:dyDescent="0.25">
      <c r="C1670" s="64">
        <f t="shared" si="25"/>
        <v>636330477.01834571</v>
      </c>
      <c r="D1670" s="64"/>
    </row>
    <row r="1671" spans="3:4" x14ac:dyDescent="0.25">
      <c r="C1671" s="64">
        <f t="shared" si="25"/>
        <v>643224050.18604445</v>
      </c>
      <c r="D1671" s="64"/>
    </row>
    <row r="1672" spans="3:4" x14ac:dyDescent="0.25">
      <c r="C1672" s="64">
        <f t="shared" si="25"/>
        <v>650192303.72972655</v>
      </c>
      <c r="D1672" s="64"/>
    </row>
    <row r="1673" spans="3:4" x14ac:dyDescent="0.25">
      <c r="C1673" s="64">
        <f t="shared" si="25"/>
        <v>657236046.68679857</v>
      </c>
      <c r="D1673" s="64"/>
    </row>
    <row r="1674" spans="3:4" x14ac:dyDescent="0.25">
      <c r="C1674" s="64">
        <f t="shared" si="25"/>
        <v>664356096.85923886</v>
      </c>
      <c r="D1674" s="64"/>
    </row>
    <row r="1675" spans="3:4" x14ac:dyDescent="0.25">
      <c r="C1675" s="64">
        <f t="shared" si="25"/>
        <v>671553280.90854728</v>
      </c>
      <c r="D1675" s="64"/>
    </row>
    <row r="1676" spans="3:4" x14ac:dyDescent="0.25">
      <c r="C1676" s="64">
        <f t="shared" si="25"/>
        <v>678828434.4517231</v>
      </c>
      <c r="D1676" s="64"/>
    </row>
    <row r="1677" spans="3:4" x14ac:dyDescent="0.25">
      <c r="C1677" s="64">
        <f t="shared" si="25"/>
        <v>686182402.15828335</v>
      </c>
      <c r="D1677" s="64"/>
    </row>
    <row r="1678" spans="3:4" x14ac:dyDescent="0.25">
      <c r="C1678" s="64">
        <f t="shared" si="25"/>
        <v>693616037.84833133</v>
      </c>
      <c r="D1678" s="64"/>
    </row>
    <row r="1679" spans="3:4" x14ac:dyDescent="0.25">
      <c r="C1679" s="64">
        <f t="shared" si="25"/>
        <v>701130204.59168816</v>
      </c>
      <c r="D1679" s="64"/>
    </row>
    <row r="1680" spans="3:4" x14ac:dyDescent="0.25">
      <c r="C1680" s="64">
        <f t="shared" si="25"/>
        <v>708725774.80809808</v>
      </c>
      <c r="D1680" s="64"/>
    </row>
    <row r="1681" spans="3:4" x14ac:dyDescent="0.25">
      <c r="C1681" s="64">
        <f t="shared" si="25"/>
        <v>716403630.36851907</v>
      </c>
      <c r="D1681" s="64"/>
    </row>
    <row r="1682" spans="3:4" x14ac:dyDescent="0.25">
      <c r="C1682" s="64">
        <f t="shared" si="25"/>
        <v>724164662.69751132</v>
      </c>
      <c r="D1682" s="64"/>
    </row>
    <row r="1683" spans="3:4" x14ac:dyDescent="0.25">
      <c r="C1683" s="64">
        <f t="shared" si="25"/>
        <v>732009772.87673426</v>
      </c>
      <c r="D1683" s="64"/>
    </row>
    <row r="1684" spans="3:4" x14ac:dyDescent="0.25">
      <c r="C1684" s="64">
        <f t="shared" si="25"/>
        <v>739939871.74956548</v>
      </c>
      <c r="D1684" s="64"/>
    </row>
    <row r="1685" spans="3:4" x14ac:dyDescent="0.25">
      <c r="C1685" s="64">
        <f t="shared" si="25"/>
        <v>747955880.02685237</v>
      </c>
      <c r="D1685" s="64"/>
    </row>
    <row r="1686" spans="3:4" x14ac:dyDescent="0.25">
      <c r="C1686" s="64">
        <f t="shared" si="25"/>
        <v>756058728.39380991</v>
      </c>
      <c r="D1686" s="64"/>
    </row>
    <row r="1687" spans="3:4" x14ac:dyDescent="0.25">
      <c r="C1687" s="64">
        <f t="shared" si="25"/>
        <v>764249357.61807609</v>
      </c>
      <c r="D1687" s="64"/>
    </row>
    <row r="1688" spans="3:4" x14ac:dyDescent="0.25">
      <c r="C1688" s="64">
        <f t="shared" si="25"/>
        <v>772528718.65893853</v>
      </c>
      <c r="D1688" s="64"/>
    </row>
    <row r="1689" spans="3:4" x14ac:dyDescent="0.25">
      <c r="C1689" s="64">
        <f t="shared" si="25"/>
        <v>780897772.77774358</v>
      </c>
      <c r="D1689" s="64"/>
    </row>
    <row r="1690" spans="3:4" x14ac:dyDescent="0.25">
      <c r="C1690" s="64">
        <f t="shared" si="25"/>
        <v>789357491.6495024</v>
      </c>
      <c r="D1690" s="64"/>
    </row>
    <row r="1691" spans="3:4" x14ac:dyDescent="0.25">
      <c r="C1691" s="64">
        <f t="shared" si="25"/>
        <v>797908857.47570527</v>
      </c>
      <c r="D1691" s="64"/>
    </row>
    <row r="1692" spans="3:4" x14ac:dyDescent="0.25">
      <c r="C1692" s="64">
        <f t="shared" si="25"/>
        <v>806552863.09835863</v>
      </c>
      <c r="D1692" s="64"/>
    </row>
    <row r="1693" spans="3:4" x14ac:dyDescent="0.25">
      <c r="C1693" s="64">
        <f t="shared" si="25"/>
        <v>815290512.1152575</v>
      </c>
      <c r="D1693" s="64"/>
    </row>
    <row r="1694" spans="3:4" x14ac:dyDescent="0.25">
      <c r="C1694" s="64">
        <f t="shared" si="25"/>
        <v>824122818.99650609</v>
      </c>
      <c r="D1694" s="64"/>
    </row>
    <row r="1695" spans="3:4" x14ac:dyDescent="0.25">
      <c r="C1695" s="64">
        <f t="shared" si="25"/>
        <v>833050809.2023015</v>
      </c>
      <c r="D1695" s="64"/>
    </row>
    <row r="1696" spans="3:4" x14ac:dyDescent="0.25">
      <c r="C1696" s="64">
        <f t="shared" si="25"/>
        <v>842075519.30199301</v>
      </c>
      <c r="D1696" s="64"/>
    </row>
    <row r="1697" spans="3:4" x14ac:dyDescent="0.25">
      <c r="C1697" s="64">
        <f t="shared" si="25"/>
        <v>851197997.09443116</v>
      </c>
      <c r="D1697" s="64"/>
    </row>
    <row r="1698" spans="3:4" x14ac:dyDescent="0.25">
      <c r="C1698" s="64">
        <f t="shared" si="25"/>
        <v>860419301.72962081</v>
      </c>
      <c r="D1698" s="64"/>
    </row>
    <row r="1699" spans="3:4" x14ac:dyDescent="0.25">
      <c r="C1699" s="64">
        <f t="shared" si="25"/>
        <v>869740503.83169162</v>
      </c>
      <c r="D1699" s="64"/>
    </row>
    <row r="1700" spans="3:4" x14ac:dyDescent="0.25">
      <c r="C1700" s="64">
        <f t="shared" si="25"/>
        <v>879162685.62320149</v>
      </c>
      <c r="D1700" s="64"/>
    </row>
    <row r="1701" spans="3:4" x14ac:dyDescent="0.25">
      <c r="C1701" s="64">
        <f t="shared" si="25"/>
        <v>888686941.05078614</v>
      </c>
      <c r="D1701" s="64"/>
    </row>
    <row r="1702" spans="3:4" x14ac:dyDescent="0.25">
      <c r="C1702" s="64">
        <f t="shared" si="25"/>
        <v>898314375.91216958</v>
      </c>
      <c r="D1702" s="64"/>
    </row>
    <row r="1703" spans="3:4" x14ac:dyDescent="0.25">
      <c r="C1703" s="64">
        <f t="shared" si="25"/>
        <v>908046107.98455131</v>
      </c>
      <c r="D1703" s="64"/>
    </row>
    <row r="1704" spans="3:4" x14ac:dyDescent="0.25">
      <c r="C1704" s="64">
        <f t="shared" si="25"/>
        <v>917883267.1543839</v>
      </c>
      <c r="D1704" s="64"/>
    </row>
    <row r="1705" spans="3:4" x14ac:dyDescent="0.25">
      <c r="C1705" s="64">
        <f t="shared" si="25"/>
        <v>927826995.54855633</v>
      </c>
      <c r="D1705" s="64"/>
    </row>
    <row r="1706" spans="3:4" x14ac:dyDescent="0.25">
      <c r="C1706" s="64">
        <f t="shared" si="25"/>
        <v>937878447.66699898</v>
      </c>
      <c r="D1706" s="64"/>
    </row>
    <row r="1707" spans="3:4" x14ac:dyDescent="0.25">
      <c r="C1707" s="64">
        <f t="shared" si="25"/>
        <v>948038790.51672471</v>
      </c>
      <c r="D1707" s="64"/>
    </row>
    <row r="1708" spans="3:4" x14ac:dyDescent="0.25">
      <c r="C1708" s="64">
        <f t="shared" si="25"/>
        <v>958309203.74732244</v>
      </c>
      <c r="D1708" s="64"/>
    </row>
    <row r="1709" spans="3:4" x14ac:dyDescent="0.25">
      <c r="C1709" s="64">
        <f t="shared" si="25"/>
        <v>968690879.78791833</v>
      </c>
      <c r="D1709" s="64"/>
    </row>
    <row r="1710" spans="3:4" x14ac:dyDescent="0.25">
      <c r="C1710" s="64">
        <f t="shared" si="25"/>
        <v>979185023.98562074</v>
      </c>
      <c r="D1710" s="64"/>
    </row>
    <row r="1711" spans="3:4" x14ac:dyDescent="0.25">
      <c r="C1711" s="64">
        <f t="shared" si="25"/>
        <v>989792854.74546492</v>
      </c>
      <c r="D1711" s="64"/>
    </row>
    <row r="1712" spans="3:4" x14ac:dyDescent="0.25">
      <c r="C1712" s="64">
        <f t="shared" si="25"/>
        <v>1000515603.671874</v>
      </c>
      <c r="D1712" s="64"/>
    </row>
    <row r="1713" spans="3:4" x14ac:dyDescent="0.25">
      <c r="C1713" s="64">
        <f t="shared" si="25"/>
        <v>1011354515.7116526</v>
      </c>
      <c r="D1713" s="64"/>
    </row>
    <row r="1714" spans="3:4" x14ac:dyDescent="0.25">
      <c r="C1714" s="64">
        <f t="shared" si="25"/>
        <v>1022310849.2985288</v>
      </c>
      <c r="D1714" s="64"/>
    </row>
    <row r="1715" spans="3:4" x14ac:dyDescent="0.25">
      <c r="C1715" s="64">
        <f t="shared" si="25"/>
        <v>1033385876.4992628</v>
      </c>
      <c r="D1715" s="64"/>
    </row>
    <row r="1716" spans="3:4" x14ac:dyDescent="0.25">
      <c r="C1716" s="64">
        <f t="shared" si="25"/>
        <v>1044580883.1613381</v>
      </c>
      <c r="D1716" s="64"/>
    </row>
    <row r="1717" spans="3:4" x14ac:dyDescent="0.25">
      <c r="C1717" s="64">
        <f t="shared" si="25"/>
        <v>1055897169.0622525</v>
      </c>
      <c r="D1717" s="64"/>
    </row>
    <row r="1718" spans="3:4" x14ac:dyDescent="0.25">
      <c r="C1718" s="64">
        <f t="shared" si="25"/>
        <v>1067336048.0604268</v>
      </c>
      <c r="D1718" s="64"/>
    </row>
    <row r="1719" spans="3:4" x14ac:dyDescent="0.25">
      <c r="C1719" s="64">
        <f t="shared" si="25"/>
        <v>1078898848.2477481</v>
      </c>
      <c r="D1719" s="64"/>
    </row>
    <row r="1720" spans="3:4" x14ac:dyDescent="0.25">
      <c r="C1720" s="64">
        <f t="shared" si="25"/>
        <v>1090586912.1037652</v>
      </c>
      <c r="D1720" s="64"/>
    </row>
    <row r="1721" spans="3:4" x14ac:dyDescent="0.25">
      <c r="C1721" s="64">
        <f t="shared" si="25"/>
        <v>1102401596.651556</v>
      </c>
      <c r="D1721" s="64"/>
    </row>
    <row r="1722" spans="3:4" x14ac:dyDescent="0.25">
      <c r="C1722" s="64">
        <f t="shared" si="25"/>
        <v>1114344273.6152811</v>
      </c>
      <c r="D1722" s="64"/>
    </row>
    <row r="1723" spans="3:4" x14ac:dyDescent="0.25">
      <c r="C1723" s="64">
        <f t="shared" si="25"/>
        <v>1126416329.5794466</v>
      </c>
      <c r="D1723" s="64"/>
    </row>
    <row r="1724" spans="3:4" x14ac:dyDescent="0.25">
      <c r="C1724" s="64">
        <f t="shared" si="25"/>
        <v>1138619166.1498904</v>
      </c>
      <c r="D1724" s="64"/>
    </row>
    <row r="1725" spans="3:4" x14ac:dyDescent="0.25">
      <c r="C1725" s="64">
        <f t="shared" si="25"/>
        <v>1150954200.1165142</v>
      </c>
      <c r="D1725" s="64"/>
    </row>
    <row r="1726" spans="3:4" x14ac:dyDescent="0.25">
      <c r="C1726" s="64">
        <f t="shared" si="25"/>
        <v>1163422863.6177764</v>
      </c>
      <c r="D1726" s="64"/>
    </row>
    <row r="1727" spans="3:4" x14ac:dyDescent="0.25">
      <c r="C1727" s="64">
        <f t="shared" si="25"/>
        <v>1176026604.3069689</v>
      </c>
      <c r="D1727" s="64"/>
    </row>
    <row r="1728" spans="3:4" x14ac:dyDescent="0.25">
      <c r="C1728" s="64">
        <f t="shared" si="25"/>
        <v>1188766885.5202944</v>
      </c>
      <c r="D1728" s="64"/>
    </row>
    <row r="1729" spans="3:4" x14ac:dyDescent="0.25">
      <c r="C1729" s="64">
        <f t="shared" si="25"/>
        <v>1201645186.4467642</v>
      </c>
      <c r="D1729" s="64"/>
    </row>
    <row r="1730" spans="3:4" x14ac:dyDescent="0.25">
      <c r="C1730" s="64">
        <f t="shared" si="25"/>
        <v>1214663002.2999375</v>
      </c>
      <c r="D1730" s="64"/>
    </row>
    <row r="1731" spans="3:4" x14ac:dyDescent="0.25">
      <c r="C1731" s="64">
        <f t="shared" si="25"/>
        <v>1227821844.4915199</v>
      </c>
      <c r="D1731" s="64"/>
    </row>
    <row r="1732" spans="3:4" x14ac:dyDescent="0.25">
      <c r="C1732" s="64">
        <f t="shared" ref="C1732:C1795" si="26">C1731*(1+0.13/12)-7</f>
        <v>1241123240.8068447</v>
      </c>
      <c r="D1732" s="64"/>
    </row>
    <row r="1733" spans="3:4" x14ac:dyDescent="0.25">
      <c r="C1733" s="64">
        <f t="shared" si="26"/>
        <v>1254568735.582252</v>
      </c>
      <c r="D1733" s="64"/>
    </row>
    <row r="1734" spans="3:4" x14ac:dyDescent="0.25">
      <c r="C1734" s="64">
        <f t="shared" si="26"/>
        <v>1268159889.884393</v>
      </c>
      <c r="D1734" s="64"/>
    </row>
    <row r="1735" spans="3:4" x14ac:dyDescent="0.25">
      <c r="C1735" s="64">
        <f t="shared" si="26"/>
        <v>1281898281.6914737</v>
      </c>
      <c r="D1735" s="64"/>
    </row>
    <row r="1736" spans="3:4" x14ac:dyDescent="0.25">
      <c r="C1736" s="64">
        <f t="shared" si="26"/>
        <v>1295785506.0764647</v>
      </c>
      <c r="D1736" s="64"/>
    </row>
    <row r="1737" spans="3:4" x14ac:dyDescent="0.25">
      <c r="C1737" s="64">
        <f t="shared" si="26"/>
        <v>1309823175.392293</v>
      </c>
      <c r="D1737" s="64"/>
    </row>
    <row r="1738" spans="3:4" x14ac:dyDescent="0.25">
      <c r="C1738" s="64">
        <f t="shared" si="26"/>
        <v>1324012919.4590428</v>
      </c>
      <c r="D1738" s="64"/>
    </row>
    <row r="1739" spans="3:4" x14ac:dyDescent="0.25">
      <c r="C1739" s="64">
        <f t="shared" si="26"/>
        <v>1338356385.7531824</v>
      </c>
      <c r="D1739" s="64"/>
    </row>
    <row r="1740" spans="3:4" x14ac:dyDescent="0.25">
      <c r="C1740" s="64">
        <f t="shared" si="26"/>
        <v>1352855239.5988417</v>
      </c>
      <c r="D1740" s="64"/>
    </row>
    <row r="1741" spans="3:4" x14ac:dyDescent="0.25">
      <c r="C1741" s="64">
        <f t="shared" si="26"/>
        <v>1367511164.3611624</v>
      </c>
      <c r="D1741" s="64"/>
    </row>
    <row r="1742" spans="3:4" x14ac:dyDescent="0.25">
      <c r="C1742" s="64">
        <f t="shared" si="26"/>
        <v>1382325861.6417415</v>
      </c>
      <c r="D1742" s="64"/>
    </row>
    <row r="1743" spans="3:4" x14ac:dyDescent="0.25">
      <c r="C1743" s="64">
        <f t="shared" si="26"/>
        <v>1397301051.4761937</v>
      </c>
      <c r="D1743" s="64"/>
    </row>
    <row r="1744" spans="3:4" x14ac:dyDescent="0.25">
      <c r="C1744" s="64">
        <f t="shared" si="26"/>
        <v>1412438472.5338523</v>
      </c>
      <c r="D1744" s="64"/>
    </row>
    <row r="1745" spans="3:4" x14ac:dyDescent="0.25">
      <c r="C1745" s="64">
        <f t="shared" si="26"/>
        <v>1427739882.3196356</v>
      </c>
      <c r="D1745" s="64"/>
    </row>
    <row r="1746" spans="3:4" x14ac:dyDescent="0.25">
      <c r="C1746" s="64">
        <f t="shared" si="26"/>
        <v>1443207057.3780982</v>
      </c>
      <c r="D1746" s="64"/>
    </row>
    <row r="1747" spans="3:4" x14ac:dyDescent="0.25">
      <c r="C1747" s="64">
        <f t="shared" si="26"/>
        <v>1458841793.4996941</v>
      </c>
      <c r="D1747" s="64"/>
    </row>
    <row r="1748" spans="3:4" x14ac:dyDescent="0.25">
      <c r="C1748" s="64">
        <f t="shared" si="26"/>
        <v>1474645905.9292741</v>
      </c>
      <c r="D1748" s="64"/>
    </row>
    <row r="1749" spans="3:4" x14ac:dyDescent="0.25">
      <c r="C1749" s="64">
        <f t="shared" si="26"/>
        <v>1490621229.5768411</v>
      </c>
      <c r="D1749" s="64"/>
    </row>
    <row r="1750" spans="3:4" x14ac:dyDescent="0.25">
      <c r="C1750" s="64">
        <f t="shared" si="26"/>
        <v>1506769619.2305901</v>
      </c>
      <c r="D1750" s="64"/>
    </row>
    <row r="1751" spans="3:4" x14ac:dyDescent="0.25">
      <c r="C1751" s="64">
        <f t="shared" si="26"/>
        <v>1523092949.7722547</v>
      </c>
      <c r="D1751" s="64"/>
    </row>
    <row r="1752" spans="3:4" x14ac:dyDescent="0.25">
      <c r="C1752" s="64">
        <f t="shared" si="26"/>
        <v>1539593116.3947873</v>
      </c>
      <c r="D1752" s="64"/>
    </row>
    <row r="1753" spans="3:4" x14ac:dyDescent="0.25">
      <c r="C1753" s="64">
        <f t="shared" si="26"/>
        <v>1556272034.8223975</v>
      </c>
      <c r="D1753" s="64"/>
    </row>
    <row r="1754" spans="3:4" x14ac:dyDescent="0.25">
      <c r="C1754" s="64">
        <f t="shared" si="26"/>
        <v>1573131641.5329733</v>
      </c>
      <c r="D1754" s="64"/>
    </row>
    <row r="1755" spans="3:4" x14ac:dyDescent="0.25">
      <c r="C1755" s="64">
        <f t="shared" si="26"/>
        <v>1590173893.9829137</v>
      </c>
      <c r="D1755" s="64"/>
    </row>
    <row r="1756" spans="3:4" x14ac:dyDescent="0.25">
      <c r="C1756" s="64">
        <f t="shared" si="26"/>
        <v>1607400770.8343952</v>
      </c>
      <c r="D1756" s="64"/>
    </row>
    <row r="1757" spans="3:4" x14ac:dyDescent="0.25">
      <c r="C1757" s="64">
        <f t="shared" si="26"/>
        <v>1624814272.185101</v>
      </c>
      <c r="D1757" s="64"/>
    </row>
    <row r="1758" spans="3:4" x14ac:dyDescent="0.25">
      <c r="C1758" s="64">
        <f t="shared" si="26"/>
        <v>1642416419.8004396</v>
      </c>
      <c r="D1758" s="64"/>
    </row>
    <row r="1759" spans="3:4" x14ac:dyDescent="0.25">
      <c r="C1759" s="64">
        <f t="shared" si="26"/>
        <v>1660209257.3482776</v>
      </c>
      <c r="D1759" s="64"/>
    </row>
    <row r="1760" spans="3:4" x14ac:dyDescent="0.25">
      <c r="C1760" s="64">
        <f t="shared" si="26"/>
        <v>1678194850.6362171</v>
      </c>
      <c r="D1760" s="64"/>
    </row>
    <row r="1761" spans="3:4" x14ac:dyDescent="0.25">
      <c r="C1761" s="64">
        <f t="shared" si="26"/>
        <v>1696375287.8514426</v>
      </c>
      <c r="D1761" s="64"/>
    </row>
    <row r="1762" spans="3:4" x14ac:dyDescent="0.25">
      <c r="C1762" s="64">
        <f t="shared" si="26"/>
        <v>1714752679.8031664</v>
      </c>
      <c r="D1762" s="64"/>
    </row>
    <row r="1763" spans="3:4" x14ac:dyDescent="0.25">
      <c r="C1763" s="64">
        <f t="shared" si="26"/>
        <v>1733329160.1677005</v>
      </c>
      <c r="D1763" s="64"/>
    </row>
    <row r="1764" spans="3:4" x14ac:dyDescent="0.25">
      <c r="C1764" s="64">
        <f t="shared" si="26"/>
        <v>1752106885.7361839</v>
      </c>
      <c r="D1764" s="64"/>
    </row>
    <row r="1765" spans="3:4" x14ac:dyDescent="0.25">
      <c r="C1765" s="64">
        <f t="shared" si="26"/>
        <v>1771088036.6649923</v>
      </c>
      <c r="D1765" s="64"/>
    </row>
    <row r="1766" spans="3:4" x14ac:dyDescent="0.25">
      <c r="C1766" s="64">
        <f t="shared" si="26"/>
        <v>1790274816.728863</v>
      </c>
      <c r="D1766" s="64"/>
    </row>
    <row r="1767" spans="3:4" x14ac:dyDescent="0.25">
      <c r="C1767" s="64">
        <f t="shared" si="26"/>
        <v>1809669453.5767589</v>
      </c>
      <c r="D1767" s="64"/>
    </row>
    <row r="1768" spans="3:4" x14ac:dyDescent="0.25">
      <c r="C1768" s="64">
        <f t="shared" si="26"/>
        <v>1829274198.9905069</v>
      </c>
      <c r="D1768" s="64"/>
    </row>
    <row r="1769" spans="3:4" x14ac:dyDescent="0.25">
      <c r="C1769" s="64">
        <f t="shared" si="26"/>
        <v>1849091329.1462371</v>
      </c>
      <c r="D1769" s="64"/>
    </row>
    <row r="1770" spans="3:4" x14ac:dyDescent="0.25">
      <c r="C1770" s="64">
        <f t="shared" si="26"/>
        <v>1869123144.8786545</v>
      </c>
      <c r="D1770" s="64"/>
    </row>
    <row r="1771" spans="3:4" x14ac:dyDescent="0.25">
      <c r="C1771" s="64">
        <f t="shared" si="26"/>
        <v>1889371971.948173</v>
      </c>
      <c r="D1771" s="64"/>
    </row>
    <row r="1772" spans="3:4" x14ac:dyDescent="0.25">
      <c r="C1772" s="64">
        <f t="shared" si="26"/>
        <v>1909840161.3109448</v>
      </c>
      <c r="D1772" s="64"/>
    </row>
    <row r="1773" spans="3:4" x14ac:dyDescent="0.25">
      <c r="C1773" s="64">
        <f t="shared" si="26"/>
        <v>1930530089.3918133</v>
      </c>
      <c r="D1773" s="64"/>
    </row>
    <row r="1774" spans="3:4" x14ac:dyDescent="0.25">
      <c r="C1774" s="64">
        <f t="shared" si="26"/>
        <v>1951444158.3602245</v>
      </c>
      <c r="D1774" s="64"/>
    </row>
    <row r="1775" spans="3:4" x14ac:dyDescent="0.25">
      <c r="C1775" s="64">
        <f t="shared" si="26"/>
        <v>1972584796.4091268</v>
      </c>
      <c r="D1775" s="64"/>
    </row>
    <row r="1776" spans="3:4" x14ac:dyDescent="0.25">
      <c r="C1776" s="64">
        <f t="shared" si="26"/>
        <v>1993954458.0368922</v>
      </c>
      <c r="D1776" s="64"/>
    </row>
    <row r="1777" spans="3:4" x14ac:dyDescent="0.25">
      <c r="C1777" s="64">
        <f t="shared" si="26"/>
        <v>2015555624.3322916</v>
      </c>
      <c r="D1777" s="64"/>
    </row>
    <row r="1778" spans="3:4" x14ac:dyDescent="0.25">
      <c r="C1778" s="64">
        <f t="shared" si="26"/>
        <v>2037390803.262558</v>
      </c>
      <c r="D1778" s="64"/>
    </row>
    <row r="1779" spans="3:4" x14ac:dyDescent="0.25">
      <c r="C1779" s="64">
        <f t="shared" si="26"/>
        <v>2059462529.9645689</v>
      </c>
      <c r="D1779" s="64"/>
    </row>
    <row r="1780" spans="3:4" x14ac:dyDescent="0.25">
      <c r="C1780" s="64">
        <f t="shared" si="26"/>
        <v>2081773367.0391848</v>
      </c>
      <c r="D1780" s="64"/>
    </row>
    <row r="1781" spans="3:4" x14ac:dyDescent="0.25">
      <c r="C1781" s="64">
        <f t="shared" si="26"/>
        <v>2104325904.8487759</v>
      </c>
      <c r="D1781" s="64"/>
    </row>
    <row r="1782" spans="3:4" x14ac:dyDescent="0.25">
      <c r="C1782" s="64">
        <f t="shared" si="26"/>
        <v>2127122761.8179708</v>
      </c>
      <c r="D1782" s="64"/>
    </row>
    <row r="1783" spans="3:4" x14ac:dyDescent="0.25">
      <c r="C1783" s="64">
        <f t="shared" si="26"/>
        <v>2150166584.7376652</v>
      </c>
      <c r="D1783" s="64"/>
    </row>
    <row r="1784" spans="3:4" x14ac:dyDescent="0.25">
      <c r="C1784" s="64">
        <f t="shared" si="26"/>
        <v>2173460049.0723228</v>
      </c>
      <c r="D1784" s="64"/>
    </row>
    <row r="1785" spans="3:4" x14ac:dyDescent="0.25">
      <c r="C1785" s="64">
        <f t="shared" si="26"/>
        <v>2197005859.270606</v>
      </c>
      <c r="D1785" s="64"/>
    </row>
    <row r="1786" spans="3:4" x14ac:dyDescent="0.25">
      <c r="C1786" s="64">
        <f t="shared" si="26"/>
        <v>2220806749.079371</v>
      </c>
      <c r="D1786" s="64"/>
    </row>
    <row r="1787" spans="3:4" x14ac:dyDescent="0.25">
      <c r="C1787" s="64">
        <f t="shared" si="26"/>
        <v>2244865481.861064</v>
      </c>
      <c r="D1787" s="64"/>
    </row>
    <row r="1788" spans="3:4" x14ac:dyDescent="0.25">
      <c r="C1788" s="64">
        <f t="shared" si="26"/>
        <v>2269184850.9145584</v>
      </c>
      <c r="D1788" s="64"/>
    </row>
    <row r="1789" spans="3:4" x14ac:dyDescent="0.25">
      <c r="C1789" s="64">
        <f t="shared" si="26"/>
        <v>2293767679.7994661</v>
      </c>
      <c r="D1789" s="64"/>
    </row>
    <row r="1790" spans="3:4" x14ac:dyDescent="0.25">
      <c r="C1790" s="64">
        <f t="shared" si="26"/>
        <v>2318616822.66396</v>
      </c>
      <c r="D1790" s="64"/>
    </row>
    <row r="1791" spans="3:4" x14ac:dyDescent="0.25">
      <c r="C1791" s="64">
        <f t="shared" si="26"/>
        <v>2343735164.5761528</v>
      </c>
      <c r="D1791" s="64"/>
    </row>
    <row r="1792" spans="3:4" x14ac:dyDescent="0.25">
      <c r="C1792" s="64">
        <f t="shared" si="26"/>
        <v>2369125621.8590608</v>
      </c>
      <c r="D1792" s="64"/>
    </row>
    <row r="1793" spans="3:4" x14ac:dyDescent="0.25">
      <c r="C1793" s="64">
        <f t="shared" si="26"/>
        <v>2394791142.4292002</v>
      </c>
      <c r="D1793" s="64"/>
    </row>
    <row r="1794" spans="3:4" x14ac:dyDescent="0.25">
      <c r="C1794" s="64">
        <f t="shared" si="26"/>
        <v>2420734706.1388497</v>
      </c>
      <c r="D1794" s="64"/>
    </row>
    <row r="1795" spans="3:4" x14ac:dyDescent="0.25">
      <c r="C1795" s="64">
        <f t="shared" si="26"/>
        <v>2446959325.1220202</v>
      </c>
      <c r="D1795" s="64"/>
    </row>
    <row r="1796" spans="3:4" x14ac:dyDescent="0.25">
      <c r="C1796" s="64">
        <f t="shared" ref="C1796:C1859" si="27">C1795*(1+0.13/12)-7</f>
        <v>2473468044.1441751</v>
      </c>
      <c r="D1796" s="64"/>
    </row>
    <row r="1797" spans="3:4" x14ac:dyDescent="0.25">
      <c r="C1797" s="64">
        <f t="shared" si="27"/>
        <v>2500263940.9557366</v>
      </c>
      <c r="D1797" s="64"/>
    </row>
    <row r="1798" spans="3:4" x14ac:dyDescent="0.25">
      <c r="C1798" s="64">
        <f t="shared" si="27"/>
        <v>2527350126.6494236</v>
      </c>
      <c r="D1798" s="64"/>
    </row>
    <row r="1799" spans="3:4" x14ac:dyDescent="0.25">
      <c r="C1799" s="64">
        <f t="shared" si="27"/>
        <v>2554729746.0214586</v>
      </c>
      <c r="D1799" s="64"/>
    </row>
    <row r="1800" spans="3:4" x14ac:dyDescent="0.25">
      <c r="C1800" s="64">
        <f t="shared" si="27"/>
        <v>2582405977.9366908</v>
      </c>
      <c r="D1800" s="64"/>
    </row>
    <row r="1801" spans="3:4" x14ac:dyDescent="0.25">
      <c r="C1801" s="64">
        <f t="shared" si="27"/>
        <v>2610382035.6976714</v>
      </c>
      <c r="D1801" s="64"/>
    </row>
    <row r="1802" spans="3:4" x14ac:dyDescent="0.25">
      <c r="C1802" s="64">
        <f t="shared" si="27"/>
        <v>2638661167.4177294</v>
      </c>
      <c r="D1802" s="64"/>
    </row>
    <row r="1803" spans="3:4" x14ac:dyDescent="0.25">
      <c r="C1803" s="64">
        <f t="shared" si="27"/>
        <v>2667246656.398088</v>
      </c>
      <c r="D1803" s="64"/>
    </row>
    <row r="1804" spans="3:4" x14ac:dyDescent="0.25">
      <c r="C1804" s="64">
        <f t="shared" si="27"/>
        <v>2696141821.5090671</v>
      </c>
      <c r="D1804" s="64"/>
    </row>
    <row r="1805" spans="3:4" x14ac:dyDescent="0.25">
      <c r="C1805" s="64">
        <f t="shared" si="27"/>
        <v>2725350017.5754151</v>
      </c>
      <c r="D1805" s="64"/>
    </row>
    <row r="1806" spans="3:4" x14ac:dyDescent="0.25">
      <c r="C1806" s="64">
        <f t="shared" si="27"/>
        <v>2754874635.7658153</v>
      </c>
      <c r="D1806" s="64"/>
    </row>
    <row r="1807" spans="3:4" x14ac:dyDescent="0.25">
      <c r="C1807" s="64">
        <f t="shared" si="27"/>
        <v>2784719103.9866114</v>
      </c>
      <c r="D1807" s="64"/>
    </row>
    <row r="1808" spans="3:4" x14ac:dyDescent="0.25">
      <c r="C1808" s="64">
        <f t="shared" si="27"/>
        <v>2814886887.2797995</v>
      </c>
      <c r="D1808" s="64"/>
    </row>
    <row r="1809" spans="3:4" x14ac:dyDescent="0.25">
      <c r="C1809" s="64">
        <f t="shared" si="27"/>
        <v>2845381488.2253304</v>
      </c>
      <c r="D1809" s="64"/>
    </row>
    <row r="1810" spans="3:4" x14ac:dyDescent="0.25">
      <c r="C1810" s="64">
        <f t="shared" si="27"/>
        <v>2876206447.3477712</v>
      </c>
      <c r="D1810" s="64"/>
    </row>
    <row r="1811" spans="3:4" x14ac:dyDescent="0.25">
      <c r="C1811" s="64">
        <f t="shared" si="27"/>
        <v>2907365343.5273719</v>
      </c>
      <c r="D1811" s="64"/>
    </row>
    <row r="1812" spans="3:4" x14ac:dyDescent="0.25">
      <c r="C1812" s="64">
        <f t="shared" si="27"/>
        <v>2938861794.415585</v>
      </c>
      <c r="D1812" s="64"/>
    </row>
    <row r="1813" spans="3:4" x14ac:dyDescent="0.25">
      <c r="C1813" s="64">
        <f t="shared" si="27"/>
        <v>2970699456.8550868</v>
      </c>
      <c r="D1813" s="64"/>
    </row>
    <row r="1814" spans="3:4" x14ac:dyDescent="0.25">
      <c r="C1814" s="64">
        <f t="shared" si="27"/>
        <v>3002882027.3043499</v>
      </c>
      <c r="D1814" s="64"/>
    </row>
    <row r="1815" spans="3:4" x14ac:dyDescent="0.25">
      <c r="C1815" s="64">
        <f t="shared" si="27"/>
        <v>3035413242.2668133</v>
      </c>
      <c r="D1815" s="64"/>
    </row>
    <row r="1816" spans="3:4" x14ac:dyDescent="0.25">
      <c r="C1816" s="64">
        <f t="shared" si="27"/>
        <v>3068296878.7247033</v>
      </c>
      <c r="D1816" s="64"/>
    </row>
    <row r="1817" spans="3:4" x14ac:dyDescent="0.25">
      <c r="C1817" s="64">
        <f t="shared" si="27"/>
        <v>3101536754.5775542</v>
      </c>
      <c r="D1817" s="64"/>
    </row>
    <row r="1818" spans="3:4" x14ac:dyDescent="0.25">
      <c r="C1818" s="64">
        <f t="shared" si="27"/>
        <v>3135136729.0854774</v>
      </c>
      <c r="D1818" s="64"/>
    </row>
    <row r="1819" spans="3:4" x14ac:dyDescent="0.25">
      <c r="C1819" s="64">
        <f t="shared" si="27"/>
        <v>3169100703.3172364</v>
      </c>
      <c r="D1819" s="64"/>
    </row>
    <row r="1820" spans="3:4" x14ac:dyDescent="0.25">
      <c r="C1820" s="64">
        <f t="shared" si="27"/>
        <v>3203432620.6031728</v>
      </c>
      <c r="D1820" s="64"/>
    </row>
    <row r="1821" spans="3:4" x14ac:dyDescent="0.25">
      <c r="C1821" s="64">
        <f t="shared" si="27"/>
        <v>3238136466.9930401</v>
      </c>
      <c r="D1821" s="64"/>
    </row>
    <row r="1822" spans="3:4" x14ac:dyDescent="0.25">
      <c r="C1822" s="64">
        <f t="shared" si="27"/>
        <v>3273216271.7187977</v>
      </c>
      <c r="D1822" s="64"/>
    </row>
    <row r="1823" spans="3:4" x14ac:dyDescent="0.25">
      <c r="C1823" s="64">
        <f t="shared" si="27"/>
        <v>3308676107.6624179</v>
      </c>
      <c r="D1823" s="64"/>
    </row>
    <row r="1824" spans="3:4" x14ac:dyDescent="0.25">
      <c r="C1824" s="64">
        <f t="shared" si="27"/>
        <v>3344520091.8287606</v>
      </c>
      <c r="D1824" s="64"/>
    </row>
    <row r="1825" spans="3:4" x14ac:dyDescent="0.25">
      <c r="C1825" s="64">
        <f t="shared" si="27"/>
        <v>3380752385.8235717</v>
      </c>
      <c r="D1825" s="64"/>
    </row>
    <row r="1826" spans="3:4" x14ac:dyDescent="0.25">
      <c r="C1826" s="64">
        <f t="shared" si="27"/>
        <v>3417377196.3366599</v>
      </c>
      <c r="D1826" s="64"/>
    </row>
    <row r="1827" spans="3:4" x14ac:dyDescent="0.25">
      <c r="C1827" s="64">
        <f t="shared" si="27"/>
        <v>3454398775.6303067</v>
      </c>
      <c r="D1827" s="64"/>
    </row>
    <row r="1828" spans="3:4" x14ac:dyDescent="0.25">
      <c r="C1828" s="64">
        <f t="shared" si="27"/>
        <v>3491821422.032968</v>
      </c>
      <c r="D1828" s="64"/>
    </row>
    <row r="1829" spans="3:4" x14ac:dyDescent="0.25">
      <c r="C1829" s="64">
        <f t="shared" si="27"/>
        <v>3529649480.4383249</v>
      </c>
      <c r="D1829" s="64"/>
    </row>
    <row r="1830" spans="3:4" x14ac:dyDescent="0.25">
      <c r="C1830" s="64">
        <f t="shared" si="27"/>
        <v>3567887342.8097396</v>
      </c>
      <c r="D1830" s="64"/>
    </row>
    <row r="1831" spans="3:4" x14ac:dyDescent="0.25">
      <c r="C1831" s="64">
        <f t="shared" si="27"/>
        <v>3606539448.6901779</v>
      </c>
      <c r="D1831" s="64"/>
    </row>
    <row r="1832" spans="3:4" x14ac:dyDescent="0.25">
      <c r="C1832" s="64">
        <f t="shared" si="27"/>
        <v>3645610285.7176547</v>
      </c>
      <c r="D1832" s="64"/>
    </row>
    <row r="1833" spans="3:4" x14ac:dyDescent="0.25">
      <c r="C1833" s="64">
        <f t="shared" si="27"/>
        <v>3685104390.1462622</v>
      </c>
      <c r="D1833" s="64"/>
    </row>
    <row r="1834" spans="3:4" x14ac:dyDescent="0.25">
      <c r="C1834" s="64">
        <f t="shared" si="27"/>
        <v>3725026347.3728466</v>
      </c>
      <c r="D1834" s="64"/>
    </row>
    <row r="1835" spans="3:4" x14ac:dyDescent="0.25">
      <c r="C1835" s="64">
        <f t="shared" si="27"/>
        <v>3765380792.4693856</v>
      </c>
      <c r="D1835" s="64"/>
    </row>
    <row r="1836" spans="3:4" x14ac:dyDescent="0.25">
      <c r="C1836" s="64">
        <f t="shared" si="27"/>
        <v>3806172410.721137</v>
      </c>
      <c r="D1836" s="64"/>
    </row>
    <row r="1837" spans="3:4" x14ac:dyDescent="0.25">
      <c r="C1837" s="64">
        <f t="shared" si="27"/>
        <v>3847405938.1706157</v>
      </c>
      <c r="D1837" s="64"/>
    </row>
    <row r="1838" spans="3:4" x14ac:dyDescent="0.25">
      <c r="C1838" s="64">
        <f t="shared" si="27"/>
        <v>3889086162.1674638</v>
      </c>
      <c r="D1838" s="64"/>
    </row>
    <row r="1839" spans="3:4" x14ac:dyDescent="0.25">
      <c r="C1839" s="64">
        <f t="shared" si="27"/>
        <v>3931217921.9242778</v>
      </c>
      <c r="D1839" s="64"/>
    </row>
    <row r="1840" spans="3:4" x14ac:dyDescent="0.25">
      <c r="C1840" s="64">
        <f t="shared" si="27"/>
        <v>3973806109.0784574</v>
      </c>
      <c r="D1840" s="64"/>
    </row>
    <row r="1841" spans="3:4" x14ac:dyDescent="0.25">
      <c r="C1841" s="64">
        <f t="shared" si="27"/>
        <v>4016855668.2601404</v>
      </c>
      <c r="D1841" s="64"/>
    </row>
    <row r="1842" spans="3:4" x14ac:dyDescent="0.25">
      <c r="C1842" s="64">
        <f t="shared" si="27"/>
        <v>4060371597.6662917</v>
      </c>
      <c r="D1842" s="64"/>
    </row>
    <row r="1843" spans="3:4" x14ac:dyDescent="0.25">
      <c r="C1843" s="64">
        <f t="shared" si="27"/>
        <v>4104358949.6410093</v>
      </c>
      <c r="D1843" s="64"/>
    </row>
    <row r="1844" spans="3:4" x14ac:dyDescent="0.25">
      <c r="C1844" s="64">
        <f t="shared" si="27"/>
        <v>4148822831.2621198</v>
      </c>
      <c r="D1844" s="64"/>
    </row>
    <row r="1845" spans="3:4" x14ac:dyDescent="0.25">
      <c r="C1845" s="64">
        <f t="shared" si="27"/>
        <v>4193768404.9341259</v>
      </c>
      <c r="D1845" s="64"/>
    </row>
    <row r="1846" spans="3:4" x14ac:dyDescent="0.25">
      <c r="C1846" s="64">
        <f t="shared" si="27"/>
        <v>4239200888.9875784</v>
      </c>
      <c r="D1846" s="64"/>
    </row>
    <row r="1847" spans="3:4" x14ac:dyDescent="0.25">
      <c r="C1847" s="64">
        <f t="shared" si="27"/>
        <v>4285125558.2849436</v>
      </c>
      <c r="D1847" s="64"/>
    </row>
    <row r="1848" spans="3:4" x14ac:dyDescent="0.25">
      <c r="C1848" s="64">
        <f t="shared" si="27"/>
        <v>4331547744.8330297</v>
      </c>
      <c r="D1848" s="64"/>
    </row>
    <row r="1849" spans="3:4" x14ac:dyDescent="0.25">
      <c r="C1849" s="64">
        <f t="shared" si="27"/>
        <v>4378472838.4020538</v>
      </c>
      <c r="D1849" s="64"/>
    </row>
    <row r="1850" spans="3:4" x14ac:dyDescent="0.25">
      <c r="C1850" s="64">
        <f t="shared" si="27"/>
        <v>4425906287.1514091</v>
      </c>
      <c r="D1850" s="64"/>
    </row>
    <row r="1851" spans="3:4" x14ac:dyDescent="0.25">
      <c r="C1851" s="64">
        <f t="shared" si="27"/>
        <v>4473853598.2622156</v>
      </c>
      <c r="D1851" s="64"/>
    </row>
    <row r="1852" spans="3:4" x14ac:dyDescent="0.25">
      <c r="C1852" s="64">
        <f t="shared" si="27"/>
        <v>4522320338.5767221</v>
      </c>
      <c r="D1852" s="64"/>
    </row>
    <row r="1853" spans="3:4" x14ac:dyDescent="0.25">
      <c r="C1853" s="64">
        <f t="shared" si="27"/>
        <v>4571312135.2446365</v>
      </c>
      <c r="D1853" s="64"/>
    </row>
    <row r="1854" spans="3:4" x14ac:dyDescent="0.25">
      <c r="C1854" s="64">
        <f t="shared" si="27"/>
        <v>4620834676.3764534</v>
      </c>
      <c r="D1854" s="64"/>
    </row>
    <row r="1855" spans="3:4" x14ac:dyDescent="0.25">
      <c r="C1855" s="64">
        <f t="shared" si="27"/>
        <v>4670893711.7038651</v>
      </c>
      <c r="D1855" s="64"/>
    </row>
    <row r="1856" spans="3:4" x14ac:dyDescent="0.25">
      <c r="C1856" s="64">
        <f t="shared" si="27"/>
        <v>4721495053.247323</v>
      </c>
      <c r="D1856" s="64"/>
    </row>
    <row r="1857" spans="3:4" x14ac:dyDescent="0.25">
      <c r="C1857" s="64">
        <f t="shared" si="27"/>
        <v>4772644575.9908352</v>
      </c>
      <c r="D1857" s="64"/>
    </row>
    <row r="1858" spans="3:4" x14ac:dyDescent="0.25">
      <c r="C1858" s="64">
        <f t="shared" si="27"/>
        <v>4824348218.5640688</v>
      </c>
      <c r="D1858" s="64"/>
    </row>
    <row r="1859" spans="3:4" x14ac:dyDescent="0.25">
      <c r="C1859" s="64">
        <f t="shared" si="27"/>
        <v>4876611983.9318457</v>
      </c>
      <c r="D1859" s="64"/>
    </row>
    <row r="1860" spans="3:4" x14ac:dyDescent="0.25">
      <c r="C1860" s="64">
        <f t="shared" ref="C1860:C1923" si="28">C1859*(1+0.13/12)-7</f>
        <v>4929441940.0911074</v>
      </c>
      <c r="D1860" s="64"/>
    </row>
    <row r="1861" spans="3:4" x14ac:dyDescent="0.25">
      <c r="C1861" s="64">
        <f t="shared" si="28"/>
        <v>4982844220.7754269</v>
      </c>
      <c r="D1861" s="64"/>
    </row>
    <row r="1862" spans="3:4" x14ac:dyDescent="0.25">
      <c r="C1862" s="64">
        <f t="shared" si="28"/>
        <v>5036825026.16716</v>
      </c>
      <c r="D1862" s="64"/>
    </row>
    <row r="1863" spans="3:4" x14ac:dyDescent="0.25">
      <c r="C1863" s="64">
        <f t="shared" si="28"/>
        <v>5091390623.6173038</v>
      </c>
      <c r="D1863" s="64"/>
    </row>
    <row r="1864" spans="3:4" x14ac:dyDescent="0.25">
      <c r="C1864" s="64">
        <f t="shared" si="28"/>
        <v>5146547348.3731575</v>
      </c>
      <c r="D1864" s="64"/>
    </row>
    <row r="1865" spans="3:4" x14ac:dyDescent="0.25">
      <c r="C1865" s="64">
        <f t="shared" si="28"/>
        <v>5202301604.3138666</v>
      </c>
      <c r="D1865" s="64"/>
    </row>
    <row r="1866" spans="3:4" x14ac:dyDescent="0.25">
      <c r="C1866" s="64">
        <f t="shared" si="28"/>
        <v>5258659864.6939335</v>
      </c>
      <c r="D1866" s="64"/>
    </row>
    <row r="1867" spans="3:4" x14ac:dyDescent="0.25">
      <c r="C1867" s="64">
        <f t="shared" si="28"/>
        <v>5315628672.894784</v>
      </c>
      <c r="D1867" s="64"/>
    </row>
    <row r="1868" spans="3:4" x14ac:dyDescent="0.25">
      <c r="C1868" s="64">
        <f t="shared" si="28"/>
        <v>5373214643.1844769</v>
      </c>
      <c r="D1868" s="64"/>
    </row>
    <row r="1869" spans="3:4" x14ac:dyDescent="0.25">
      <c r="C1869" s="64">
        <f t="shared" si="28"/>
        <v>5431424461.4856415</v>
      </c>
      <c r="D1869" s="64"/>
    </row>
    <row r="1870" spans="3:4" x14ac:dyDescent="0.25">
      <c r="C1870" s="64">
        <f t="shared" si="28"/>
        <v>5490264886.1517353</v>
      </c>
      <c r="D1870" s="64"/>
    </row>
    <row r="1871" spans="3:4" x14ac:dyDescent="0.25">
      <c r="C1871" s="64">
        <f t="shared" si="28"/>
        <v>5549742748.7517118</v>
      </c>
      <c r="D1871" s="64"/>
    </row>
    <row r="1872" spans="3:4" x14ac:dyDescent="0.25">
      <c r="C1872" s="64">
        <f t="shared" si="28"/>
        <v>5609864954.8631878</v>
      </c>
      <c r="D1872" s="64"/>
    </row>
    <row r="1873" spans="3:4" x14ac:dyDescent="0.25">
      <c r="C1873" s="64">
        <f t="shared" si="28"/>
        <v>5670638484.8742056</v>
      </c>
      <c r="D1873" s="64"/>
    </row>
    <row r="1874" spans="3:4" x14ac:dyDescent="0.25">
      <c r="C1874" s="64">
        <f t="shared" si="28"/>
        <v>5732070394.7936754</v>
      </c>
      <c r="D1874" s="64"/>
    </row>
    <row r="1875" spans="3:4" x14ac:dyDescent="0.25">
      <c r="C1875" s="64">
        <f t="shared" si="28"/>
        <v>5794167817.0706062</v>
      </c>
      <c r="D1875" s="64"/>
    </row>
    <row r="1876" spans="3:4" x14ac:dyDescent="0.25">
      <c r="C1876" s="64">
        <f t="shared" si="28"/>
        <v>5856937961.422204</v>
      </c>
      <c r="D1876" s="64"/>
    </row>
    <row r="1877" spans="3:4" x14ac:dyDescent="0.25">
      <c r="C1877" s="64">
        <f t="shared" si="28"/>
        <v>5920388115.6709442</v>
      </c>
      <c r="D1877" s="64"/>
    </row>
    <row r="1878" spans="3:4" x14ac:dyDescent="0.25">
      <c r="C1878" s="64">
        <f t="shared" si="28"/>
        <v>5984525646.5907125</v>
      </c>
      <c r="D1878" s="64"/>
    </row>
    <row r="1879" spans="3:4" x14ac:dyDescent="0.25">
      <c r="C1879" s="64">
        <f t="shared" si="28"/>
        <v>6049358000.7621117</v>
      </c>
      <c r="D1879" s="64"/>
    </row>
    <row r="1880" spans="3:4" x14ac:dyDescent="0.25">
      <c r="C1880" s="64">
        <f t="shared" si="28"/>
        <v>6114892705.4370337</v>
      </c>
      <c r="D1880" s="64"/>
    </row>
    <row r="1881" spans="3:4" x14ac:dyDescent="0.25">
      <c r="C1881" s="64">
        <f t="shared" si="28"/>
        <v>6181137369.4126015</v>
      </c>
      <c r="D1881" s="64"/>
    </row>
    <row r="1882" spans="3:4" x14ac:dyDescent="0.25">
      <c r="C1882" s="64">
        <f t="shared" si="28"/>
        <v>6248099683.9145708</v>
      </c>
      <c r="D1882" s="64"/>
    </row>
    <row r="1883" spans="3:4" x14ac:dyDescent="0.25">
      <c r="C1883" s="64">
        <f t="shared" si="28"/>
        <v>6315787423.4903116</v>
      </c>
      <c r="D1883" s="64"/>
    </row>
    <row r="1884" spans="3:4" x14ac:dyDescent="0.25">
      <c r="C1884" s="64">
        <f t="shared" si="28"/>
        <v>6384208446.9114561</v>
      </c>
      <c r="D1884" s="64"/>
    </row>
    <row r="1885" spans="3:4" x14ac:dyDescent="0.25">
      <c r="C1885" s="64">
        <f t="shared" si="28"/>
        <v>6453370698.0863295</v>
      </c>
      <c r="D1885" s="64"/>
    </row>
    <row r="1886" spans="3:4" x14ac:dyDescent="0.25">
      <c r="C1886" s="64">
        <f t="shared" si="28"/>
        <v>6523282206.9822645</v>
      </c>
      <c r="D1886" s="64"/>
    </row>
    <row r="1887" spans="3:4" x14ac:dyDescent="0.25">
      <c r="C1887" s="64">
        <f t="shared" si="28"/>
        <v>6593951090.5579052</v>
      </c>
      <c r="D1887" s="64"/>
    </row>
    <row r="1888" spans="3:4" x14ac:dyDescent="0.25">
      <c r="C1888" s="64">
        <f t="shared" si="28"/>
        <v>6665385553.705615</v>
      </c>
      <c r="D1888" s="64"/>
    </row>
    <row r="1889" spans="3:4" x14ac:dyDescent="0.25">
      <c r="C1889" s="64">
        <f t="shared" si="28"/>
        <v>6737593890.204092</v>
      </c>
      <c r="D1889" s="64"/>
    </row>
    <row r="1890" spans="3:4" x14ac:dyDescent="0.25">
      <c r="C1890" s="64">
        <f t="shared" si="28"/>
        <v>6810584483.6813021</v>
      </c>
      <c r="D1890" s="64"/>
    </row>
    <row r="1891" spans="3:4" x14ac:dyDescent="0.25">
      <c r="C1891" s="64">
        <f t="shared" si="28"/>
        <v>6884365808.5878487</v>
      </c>
      <c r="D1891" s="64"/>
    </row>
    <row r="1892" spans="3:4" x14ac:dyDescent="0.25">
      <c r="C1892" s="64">
        <f t="shared" si="28"/>
        <v>6958946431.1808834</v>
      </c>
      <c r="D1892" s="64"/>
    </row>
    <row r="1893" spans="3:4" x14ac:dyDescent="0.25">
      <c r="C1893" s="64">
        <f t="shared" si="28"/>
        <v>7034335010.5186758</v>
      </c>
      <c r="D1893" s="64"/>
    </row>
    <row r="1894" spans="3:4" x14ac:dyDescent="0.25">
      <c r="C1894" s="64">
        <f t="shared" si="28"/>
        <v>7110540299.4659605</v>
      </c>
      <c r="D1894" s="64"/>
    </row>
    <row r="1895" spans="3:4" x14ac:dyDescent="0.25">
      <c r="C1895" s="64">
        <f t="shared" si="28"/>
        <v>7187571145.7101746</v>
      </c>
      <c r="D1895" s="64"/>
    </row>
    <row r="1896" spans="3:4" x14ac:dyDescent="0.25">
      <c r="C1896" s="64">
        <f t="shared" si="28"/>
        <v>7265436492.7887011</v>
      </c>
      <c r="D1896" s="64"/>
    </row>
    <row r="1897" spans="3:4" x14ac:dyDescent="0.25">
      <c r="C1897" s="64">
        <f t="shared" si="28"/>
        <v>7344145381.1272449</v>
      </c>
      <c r="D1897" s="64"/>
    </row>
    <row r="1898" spans="3:4" x14ac:dyDescent="0.25">
      <c r="C1898" s="64">
        <f t="shared" si="28"/>
        <v>7423706949.0894566</v>
      </c>
      <c r="D1898" s="64"/>
    </row>
    <row r="1899" spans="3:4" x14ac:dyDescent="0.25">
      <c r="C1899" s="64">
        <f t="shared" si="28"/>
        <v>7504130434.0379248</v>
      </c>
      <c r="D1899" s="64"/>
    </row>
    <row r="1900" spans="3:4" x14ac:dyDescent="0.25">
      <c r="C1900" s="64">
        <f t="shared" si="28"/>
        <v>7585425173.4066687</v>
      </c>
      <c r="D1900" s="64"/>
    </row>
    <row r="1901" spans="3:4" x14ac:dyDescent="0.25">
      <c r="C1901" s="64">
        <f t="shared" si="28"/>
        <v>7667600605.7852402</v>
      </c>
      <c r="D1901" s="64"/>
    </row>
    <row r="1902" spans="3:4" x14ac:dyDescent="0.25">
      <c r="C1902" s="64">
        <f t="shared" si="28"/>
        <v>7750666272.0145798</v>
      </c>
      <c r="D1902" s="64"/>
    </row>
    <row r="1903" spans="3:4" x14ac:dyDescent="0.25">
      <c r="C1903" s="64">
        <f t="shared" si="28"/>
        <v>7834631816.2947369</v>
      </c>
      <c r="D1903" s="64"/>
    </row>
    <row r="1904" spans="3:4" x14ac:dyDescent="0.25">
      <c r="C1904" s="64">
        <f t="shared" si="28"/>
        <v>7919506987.3045959</v>
      </c>
      <c r="D1904" s="64"/>
    </row>
    <row r="1905" spans="3:4" x14ac:dyDescent="0.25">
      <c r="C1905" s="64">
        <f t="shared" si="28"/>
        <v>8005301639.3337288</v>
      </c>
      <c r="D1905" s="64"/>
    </row>
    <row r="1906" spans="3:4" x14ac:dyDescent="0.25">
      <c r="C1906" s="64">
        <f t="shared" si="28"/>
        <v>8092025733.4265099</v>
      </c>
      <c r="D1906" s="64"/>
    </row>
    <row r="1907" spans="3:4" x14ac:dyDescent="0.25">
      <c r="C1907" s="64">
        <f t="shared" si="28"/>
        <v>8179689338.5386295</v>
      </c>
      <c r="D1907" s="64"/>
    </row>
    <row r="1908" spans="3:4" x14ac:dyDescent="0.25">
      <c r="C1908" s="64">
        <f t="shared" si="28"/>
        <v>8268302632.706131</v>
      </c>
      <c r="D1908" s="64"/>
    </row>
    <row r="1909" spans="3:4" x14ac:dyDescent="0.25">
      <c r="C1909" s="64">
        <f t="shared" si="28"/>
        <v>8357875904.2271137</v>
      </c>
      <c r="D1909" s="64"/>
    </row>
    <row r="1910" spans="3:4" x14ac:dyDescent="0.25">
      <c r="C1910" s="64">
        <f t="shared" si="28"/>
        <v>8448419552.8562403</v>
      </c>
      <c r="D1910" s="64"/>
    </row>
    <row r="1911" spans="3:4" x14ac:dyDescent="0.25">
      <c r="C1911" s="64">
        <f t="shared" si="28"/>
        <v>8539944091.0121822</v>
      </c>
      <c r="D1911" s="64"/>
    </row>
    <row r="1912" spans="3:4" x14ac:dyDescent="0.25">
      <c r="C1912" s="64">
        <f t="shared" si="28"/>
        <v>8632460144.9981461</v>
      </c>
      <c r="D1912" s="64"/>
    </row>
    <row r="1913" spans="3:4" x14ac:dyDescent="0.25">
      <c r="C1913" s="64">
        <f t="shared" si="28"/>
        <v>8725978456.2356243</v>
      </c>
      <c r="D1913" s="64"/>
    </row>
    <row r="1914" spans="3:4" x14ac:dyDescent="0.25">
      <c r="C1914" s="64">
        <f t="shared" si="28"/>
        <v>8820509882.5115089</v>
      </c>
      <c r="D1914" s="64"/>
    </row>
    <row r="1915" spans="3:4" x14ac:dyDescent="0.25">
      <c r="C1915" s="64">
        <f t="shared" si="28"/>
        <v>8916065399.2387161</v>
      </c>
      <c r="D1915" s="64"/>
    </row>
    <row r="1916" spans="3:4" x14ac:dyDescent="0.25">
      <c r="C1916" s="64">
        <f t="shared" si="28"/>
        <v>9012656100.7304688</v>
      </c>
      <c r="D1916" s="64"/>
    </row>
    <row r="1917" spans="3:4" x14ac:dyDescent="0.25">
      <c r="C1917" s="64">
        <f t="shared" si="28"/>
        <v>9110293201.4883823</v>
      </c>
      <c r="D1917" s="64"/>
    </row>
    <row r="1918" spans="3:4" x14ac:dyDescent="0.25">
      <c r="C1918" s="64">
        <f t="shared" si="28"/>
        <v>9208988037.5045052</v>
      </c>
      <c r="D1918" s="64"/>
    </row>
    <row r="1919" spans="3:4" x14ac:dyDescent="0.25">
      <c r="C1919" s="64">
        <f t="shared" si="28"/>
        <v>9308752067.5774708</v>
      </c>
      <c r="D1919" s="64"/>
    </row>
    <row r="1920" spans="3:4" x14ac:dyDescent="0.25">
      <c r="C1920" s="64">
        <f t="shared" si="28"/>
        <v>9409596874.6428928</v>
      </c>
      <c r="D1920" s="64"/>
    </row>
    <row r="1921" spans="3:4" x14ac:dyDescent="0.25">
      <c r="C1921" s="64">
        <f t="shared" si="28"/>
        <v>9511534167.1181908</v>
      </c>
      <c r="D1921" s="64"/>
    </row>
    <row r="1922" spans="3:4" x14ac:dyDescent="0.25">
      <c r="C1922" s="64">
        <f t="shared" si="28"/>
        <v>9614575780.2619705</v>
      </c>
      <c r="D1922" s="64"/>
    </row>
    <row r="1923" spans="3:4" x14ac:dyDescent="0.25">
      <c r="C1923" s="64">
        <f t="shared" si="28"/>
        <v>9718733677.5481415</v>
      </c>
      <c r="D1923" s="64"/>
    </row>
    <row r="1924" spans="3:4" x14ac:dyDescent="0.25">
      <c r="C1924" s="64">
        <f t="shared" ref="C1924:C1987" si="29">C1923*(1+0.13/12)-7</f>
        <v>9824019952.0549126</v>
      </c>
      <c r="D1924" s="64"/>
    </row>
    <row r="1925" spans="3:4" x14ac:dyDescent="0.25">
      <c r="C1925" s="64">
        <f t="shared" si="29"/>
        <v>9930446827.8688393</v>
      </c>
      <c r="D1925" s="64"/>
    </row>
    <row r="1926" spans="3:4" x14ac:dyDescent="0.25">
      <c r="C1926" s="64">
        <f t="shared" si="29"/>
        <v>10038026661.504084</v>
      </c>
      <c r="D1926" s="64"/>
    </row>
    <row r="1927" spans="3:4" x14ac:dyDescent="0.25">
      <c r="C1927" s="64">
        <f t="shared" si="29"/>
        <v>10146771943.337044</v>
      </c>
      <c r="D1927" s="64"/>
    </row>
    <row r="1928" spans="3:4" x14ac:dyDescent="0.25">
      <c r="C1928" s="64">
        <f t="shared" si="29"/>
        <v>10256695299.056528</v>
      </c>
      <c r="D1928" s="64"/>
    </row>
    <row r="1929" spans="3:4" x14ac:dyDescent="0.25">
      <c r="C1929" s="64">
        <f t="shared" si="29"/>
        <v>10367809491.129641</v>
      </c>
      <c r="D1929" s="64"/>
    </row>
    <row r="1930" spans="3:4" x14ac:dyDescent="0.25">
      <c r="C1930" s="64">
        <f t="shared" si="29"/>
        <v>10480127420.283545</v>
      </c>
      <c r="D1930" s="64"/>
    </row>
    <row r="1931" spans="3:4" x14ac:dyDescent="0.25">
      <c r="C1931" s="64">
        <f t="shared" si="29"/>
        <v>10593662127.003283</v>
      </c>
      <c r="D1931" s="64"/>
    </row>
    <row r="1932" spans="3:4" x14ac:dyDescent="0.25">
      <c r="C1932" s="64">
        <f t="shared" si="29"/>
        <v>10708426793.045816</v>
      </c>
      <c r="D1932" s="64"/>
    </row>
    <row r="1933" spans="3:4" x14ac:dyDescent="0.25">
      <c r="C1933" s="64">
        <f t="shared" si="29"/>
        <v>10824434742.970478</v>
      </c>
      <c r="D1933" s="64"/>
    </row>
    <row r="1934" spans="3:4" x14ac:dyDescent="0.25">
      <c r="C1934" s="64">
        <f t="shared" si="29"/>
        <v>10941699445.685991</v>
      </c>
      <c r="D1934" s="64"/>
    </row>
    <row r="1935" spans="3:4" x14ac:dyDescent="0.25">
      <c r="C1935" s="64">
        <f t="shared" si="29"/>
        <v>11060234516.014256</v>
      </c>
      <c r="D1935" s="64"/>
    </row>
    <row r="1936" spans="3:4" x14ac:dyDescent="0.25">
      <c r="C1936" s="64">
        <f t="shared" si="29"/>
        <v>11180053716.271076</v>
      </c>
      <c r="D1936" s="64"/>
    </row>
    <row r="1937" spans="3:4" x14ac:dyDescent="0.25">
      <c r="C1937" s="64">
        <f t="shared" si="29"/>
        <v>11301170957.864012</v>
      </c>
      <c r="D1937" s="64"/>
    </row>
    <row r="1938" spans="3:4" x14ac:dyDescent="0.25">
      <c r="C1938" s="64">
        <f t="shared" si="29"/>
        <v>11423600302.907537</v>
      </c>
      <c r="D1938" s="64"/>
    </row>
    <row r="1939" spans="3:4" x14ac:dyDescent="0.25">
      <c r="C1939" s="64">
        <f t="shared" si="29"/>
        <v>11547355965.855701</v>
      </c>
      <c r="D1939" s="64"/>
    </row>
    <row r="1940" spans="3:4" x14ac:dyDescent="0.25">
      <c r="C1940" s="64">
        <f t="shared" si="29"/>
        <v>11672452315.15247</v>
      </c>
      <c r="D1940" s="64"/>
    </row>
    <row r="1941" spans="3:4" x14ac:dyDescent="0.25">
      <c r="C1941" s="64">
        <f t="shared" si="29"/>
        <v>11798903874.899954</v>
      </c>
      <c r="D1941" s="64"/>
    </row>
    <row r="1942" spans="3:4" x14ac:dyDescent="0.25">
      <c r="C1942" s="64">
        <f t="shared" si="29"/>
        <v>11926725326.544703</v>
      </c>
      <c r="D1942" s="64"/>
    </row>
    <row r="1943" spans="3:4" x14ac:dyDescent="0.25">
      <c r="C1943" s="64">
        <f t="shared" si="29"/>
        <v>12055931510.58227</v>
      </c>
      <c r="D1943" s="64"/>
    </row>
    <row r="1944" spans="3:4" x14ac:dyDescent="0.25">
      <c r="C1944" s="64">
        <f t="shared" si="29"/>
        <v>12186537428.280243</v>
      </c>
      <c r="D1944" s="64"/>
    </row>
    <row r="1945" spans="3:4" x14ac:dyDescent="0.25">
      <c r="C1945" s="64">
        <f t="shared" si="29"/>
        <v>12318558243.419945</v>
      </c>
      <c r="D1945" s="64"/>
    </row>
    <row r="1946" spans="3:4" x14ac:dyDescent="0.25">
      <c r="C1946" s="64">
        <f t="shared" si="29"/>
        <v>12452009284.056993</v>
      </c>
      <c r="D1946" s="64"/>
    </row>
    <row r="1947" spans="3:4" x14ac:dyDescent="0.25">
      <c r="C1947" s="64">
        <f t="shared" si="29"/>
        <v>12586906044.300943</v>
      </c>
      <c r="D1947" s="64"/>
    </row>
    <row r="1948" spans="3:4" x14ac:dyDescent="0.25">
      <c r="C1948" s="64">
        <f t="shared" si="29"/>
        <v>12723264186.114202</v>
      </c>
      <c r="D1948" s="64"/>
    </row>
    <row r="1949" spans="3:4" x14ac:dyDescent="0.25">
      <c r="C1949" s="64">
        <f t="shared" si="29"/>
        <v>12861099541.130438</v>
      </c>
      <c r="D1949" s="64"/>
    </row>
    <row r="1950" spans="3:4" x14ac:dyDescent="0.25">
      <c r="C1950" s="64">
        <f t="shared" si="29"/>
        <v>13000428112.492683</v>
      </c>
      <c r="D1950" s="64"/>
    </row>
    <row r="1951" spans="3:4" x14ac:dyDescent="0.25">
      <c r="C1951" s="64">
        <f t="shared" si="29"/>
        <v>13141266076.711353</v>
      </c>
      <c r="D1951" s="64"/>
    </row>
    <row r="1952" spans="3:4" x14ac:dyDescent="0.25">
      <c r="C1952" s="64">
        <f t="shared" si="29"/>
        <v>13283629785.542393</v>
      </c>
      <c r="D1952" s="64"/>
    </row>
    <row r="1953" spans="3:4" x14ac:dyDescent="0.25">
      <c r="C1953" s="64">
        <f t="shared" si="29"/>
        <v>13427535767.885767</v>
      </c>
      <c r="D1953" s="64"/>
    </row>
    <row r="1954" spans="3:4" x14ac:dyDescent="0.25">
      <c r="C1954" s="64">
        <f t="shared" si="29"/>
        <v>13573000731.704529</v>
      </c>
      <c r="D1954" s="64"/>
    </row>
    <row r="1955" spans="3:4" x14ac:dyDescent="0.25">
      <c r="C1955" s="64">
        <f t="shared" si="29"/>
        <v>13720041565.964661</v>
      </c>
      <c r="D1955" s="64"/>
    </row>
    <row r="1956" spans="3:4" x14ac:dyDescent="0.25">
      <c r="C1956" s="64">
        <f t="shared" si="29"/>
        <v>13868675342.595943</v>
      </c>
      <c r="D1956" s="64"/>
    </row>
    <row r="1957" spans="3:4" x14ac:dyDescent="0.25">
      <c r="C1957" s="64">
        <f t="shared" si="29"/>
        <v>14018919318.474066</v>
      </c>
      <c r="D1957" s="64"/>
    </row>
    <row r="1958" spans="3:4" x14ac:dyDescent="0.25">
      <c r="C1958" s="64">
        <f t="shared" si="29"/>
        <v>14170790937.4242</v>
      </c>
      <c r="D1958" s="64"/>
    </row>
    <row r="1959" spans="3:4" x14ac:dyDescent="0.25">
      <c r="C1959" s="64">
        <f t="shared" si="29"/>
        <v>14324307832.246294</v>
      </c>
      <c r="D1959" s="64"/>
    </row>
    <row r="1960" spans="3:4" x14ac:dyDescent="0.25">
      <c r="C1960" s="64">
        <f t="shared" si="29"/>
        <v>14479487826.762295</v>
      </c>
      <c r="D1960" s="64"/>
    </row>
    <row r="1961" spans="3:4" x14ac:dyDescent="0.25">
      <c r="C1961" s="64">
        <f t="shared" si="29"/>
        <v>14636348937.885551</v>
      </c>
      <c r="D1961" s="64"/>
    </row>
    <row r="1962" spans="3:4" x14ac:dyDescent="0.25">
      <c r="C1962" s="64">
        <f t="shared" si="29"/>
        <v>14794909377.712645</v>
      </c>
      <c r="D1962" s="64"/>
    </row>
    <row r="1963" spans="3:4" x14ac:dyDescent="0.25">
      <c r="C1963" s="64">
        <f t="shared" si="29"/>
        <v>14955187555.637863</v>
      </c>
      <c r="D1963" s="64"/>
    </row>
    <row r="1964" spans="3:4" x14ac:dyDescent="0.25">
      <c r="C1964" s="64">
        <f t="shared" si="29"/>
        <v>15117202080.490606</v>
      </c>
      <c r="D1964" s="64"/>
    </row>
    <row r="1965" spans="3:4" x14ac:dyDescent="0.25">
      <c r="C1965" s="64">
        <f t="shared" si="29"/>
        <v>15280971762.695919</v>
      </c>
      <c r="D1965" s="64"/>
    </row>
    <row r="1966" spans="3:4" x14ac:dyDescent="0.25">
      <c r="C1966" s="64">
        <f t="shared" si="29"/>
        <v>15446515616.458456</v>
      </c>
      <c r="D1966" s="64"/>
    </row>
    <row r="1967" spans="3:4" x14ac:dyDescent="0.25">
      <c r="C1967" s="64">
        <f t="shared" si="29"/>
        <v>15613852861.970089</v>
      </c>
      <c r="D1967" s="64"/>
    </row>
    <row r="1968" spans="3:4" x14ac:dyDescent="0.25">
      <c r="C1968" s="64">
        <f t="shared" si="29"/>
        <v>15783002927.64143</v>
      </c>
      <c r="D1968" s="64"/>
    </row>
    <row r="1969" spans="3:4" x14ac:dyDescent="0.25">
      <c r="C1969" s="64">
        <f t="shared" si="29"/>
        <v>15953985452.357544</v>
      </c>
      <c r="D1969" s="64"/>
    </row>
    <row r="1970" spans="3:4" x14ac:dyDescent="0.25">
      <c r="C1970" s="64">
        <f t="shared" si="29"/>
        <v>16126820287.758083</v>
      </c>
      <c r="D1970" s="64"/>
    </row>
    <row r="1971" spans="3:4" x14ac:dyDescent="0.25">
      <c r="C1971" s="64">
        <f t="shared" si="29"/>
        <v>16301527500.542128</v>
      </c>
      <c r="D1971" s="64"/>
    </row>
    <row r="1972" spans="3:4" x14ac:dyDescent="0.25">
      <c r="C1972" s="64">
        <f t="shared" si="29"/>
        <v>16478127374.797998</v>
      </c>
      <c r="D1972" s="64"/>
    </row>
    <row r="1973" spans="3:4" x14ac:dyDescent="0.25">
      <c r="C1973" s="64">
        <f t="shared" si="29"/>
        <v>16656640414.358309</v>
      </c>
      <c r="D1973" s="64"/>
    </row>
    <row r="1974" spans="3:4" x14ac:dyDescent="0.25">
      <c r="C1974" s="64">
        <f t="shared" si="29"/>
        <v>16837087345.180523</v>
      </c>
      <c r="D1974" s="64"/>
    </row>
    <row r="1975" spans="3:4" x14ac:dyDescent="0.25">
      <c r="C1975" s="64">
        <f t="shared" si="29"/>
        <v>17019489117.753311</v>
      </c>
      <c r="D1975" s="64"/>
    </row>
    <row r="1976" spans="3:4" x14ac:dyDescent="0.25">
      <c r="C1976" s="64">
        <f t="shared" si="29"/>
        <v>17203866909.528969</v>
      </c>
      <c r="D1976" s="64"/>
    </row>
    <row r="1977" spans="3:4" x14ac:dyDescent="0.25">
      <c r="C1977" s="64">
        <f t="shared" si="29"/>
        <v>17390242127.382198</v>
      </c>
      <c r="D1977" s="64"/>
    </row>
    <row r="1978" spans="3:4" x14ac:dyDescent="0.25">
      <c r="C1978" s="64">
        <f t="shared" si="29"/>
        <v>17578636410.095505</v>
      </c>
      <c r="D1978" s="64"/>
    </row>
    <row r="1979" spans="3:4" x14ac:dyDescent="0.25">
      <c r="C1979" s="64">
        <f t="shared" si="29"/>
        <v>17769071630.871536</v>
      </c>
      <c r="D1979" s="64"/>
    </row>
    <row r="1980" spans="3:4" x14ac:dyDescent="0.25">
      <c r="C1980" s="64">
        <f t="shared" si="29"/>
        <v>17961569899.872643</v>
      </c>
      <c r="D1980" s="64"/>
    </row>
    <row r="1981" spans="3:4" x14ac:dyDescent="0.25">
      <c r="C1981" s="64">
        <f t="shared" si="29"/>
        <v>18156153566.78793</v>
      </c>
      <c r="D1981" s="64"/>
    </row>
    <row r="1982" spans="3:4" x14ac:dyDescent="0.25">
      <c r="C1982" s="64">
        <f t="shared" si="29"/>
        <v>18352845223.428131</v>
      </c>
      <c r="D1982" s="64"/>
    </row>
    <row r="1983" spans="3:4" x14ac:dyDescent="0.25">
      <c r="C1983" s="64">
        <f t="shared" si="29"/>
        <v>18551667706.348602</v>
      </c>
      <c r="D1983" s="64"/>
    </row>
    <row r="1984" spans="3:4" x14ac:dyDescent="0.25">
      <c r="C1984" s="64">
        <f t="shared" si="29"/>
        <v>18752644099.50071</v>
      </c>
      <c r="D1984" s="64"/>
    </row>
    <row r="1985" spans="3:4" x14ac:dyDescent="0.25">
      <c r="C1985" s="64">
        <f t="shared" si="29"/>
        <v>18955797736.911964</v>
      </c>
      <c r="D1985" s="64"/>
    </row>
    <row r="1986" spans="3:4" x14ac:dyDescent="0.25">
      <c r="C1986" s="64">
        <f t="shared" si="29"/>
        <v>19161152205.395176</v>
      </c>
      <c r="D1986" s="64"/>
    </row>
    <row r="1987" spans="3:4" x14ac:dyDescent="0.25">
      <c r="C1987" s="64">
        <f t="shared" si="29"/>
        <v>19368731347.286957</v>
      </c>
      <c r="D1987" s="64"/>
    </row>
    <row r="1988" spans="3:4" x14ac:dyDescent="0.25">
      <c r="C1988" s="64">
        <f t="shared" ref="C1988:C2051" si="30">C1987*(1+0.13/12)-7</f>
        <v>19578559263.215897</v>
      </c>
      <c r="D1988" s="64"/>
    </row>
    <row r="1989" spans="3:4" x14ac:dyDescent="0.25">
      <c r="C1989" s="64">
        <f t="shared" si="30"/>
        <v>19790660314.900734</v>
      </c>
      <c r="D1989" s="64"/>
    </row>
    <row r="1990" spans="3:4" x14ac:dyDescent="0.25">
      <c r="C1990" s="64">
        <f t="shared" si="30"/>
        <v>20005059127.978825</v>
      </c>
      <c r="D1990" s="64"/>
    </row>
    <row r="1991" spans="3:4" x14ac:dyDescent="0.25">
      <c r="C1991" s="64">
        <f t="shared" si="30"/>
        <v>20221780594.865261</v>
      </c>
      <c r="D1991" s="64"/>
    </row>
    <row r="1992" spans="3:4" x14ac:dyDescent="0.25">
      <c r="C1992" s="64">
        <f t="shared" si="30"/>
        <v>20440849877.642967</v>
      </c>
      <c r="D1992" s="64"/>
    </row>
    <row r="1993" spans="3:4" x14ac:dyDescent="0.25">
      <c r="C1993" s="64">
        <f t="shared" si="30"/>
        <v>20662292410.984097</v>
      </c>
      <c r="D1993" s="64"/>
    </row>
    <row r="1994" spans="3:4" x14ac:dyDescent="0.25">
      <c r="C1994" s="64">
        <f t="shared" si="30"/>
        <v>20886133905.103088</v>
      </c>
      <c r="D1994" s="64"/>
    </row>
    <row r="1995" spans="3:4" x14ac:dyDescent="0.25">
      <c r="C1995" s="64">
        <f t="shared" si="30"/>
        <v>21112400348.741703</v>
      </c>
      <c r="D1995" s="64"/>
    </row>
    <row r="1996" spans="3:4" x14ac:dyDescent="0.25">
      <c r="C1996" s="64">
        <f t="shared" si="30"/>
        <v>21341118012.186401</v>
      </c>
      <c r="D1996" s="64"/>
    </row>
    <row r="1997" spans="3:4" x14ac:dyDescent="0.25">
      <c r="C1997" s="64">
        <f t="shared" si="30"/>
        <v>21572313450.31842</v>
      </c>
      <c r="D1997" s="64"/>
    </row>
    <row r="1998" spans="3:4" x14ac:dyDescent="0.25">
      <c r="C1998" s="64">
        <f t="shared" si="30"/>
        <v>21806013505.696869</v>
      </c>
      <c r="D1998" s="64"/>
    </row>
    <row r="1999" spans="3:4" x14ac:dyDescent="0.25">
      <c r="C1999" s="64">
        <f t="shared" si="30"/>
        <v>22042245311.675251</v>
      </c>
      <c r="D1999" s="64"/>
    </row>
    <row r="2000" spans="3:4" x14ac:dyDescent="0.25">
      <c r="C2000" s="64">
        <f t="shared" si="30"/>
        <v>22281036295.551731</v>
      </c>
      <c r="D2000" s="64"/>
    </row>
    <row r="2001" spans="3:4" x14ac:dyDescent="0.25">
      <c r="C2001" s="64">
        <f t="shared" si="30"/>
        <v>22522414181.75354</v>
      </c>
      <c r="D2001" s="64"/>
    </row>
    <row r="2002" spans="3:4" x14ac:dyDescent="0.25">
      <c r="C2002" s="64">
        <f t="shared" si="30"/>
        <v>22766406995.05587</v>
      </c>
      <c r="D2002" s="64"/>
    </row>
    <row r="2003" spans="3:4" x14ac:dyDescent="0.25">
      <c r="C2003" s="64">
        <f t="shared" si="30"/>
        <v>23013043063.83564</v>
      </c>
      <c r="D2003" s="64"/>
    </row>
    <row r="2004" spans="3:4" x14ac:dyDescent="0.25">
      <c r="C2004" s="64">
        <f t="shared" si="30"/>
        <v>23262351023.360523</v>
      </c>
      <c r="D2004" s="64"/>
    </row>
    <row r="2005" spans="3:4" x14ac:dyDescent="0.25">
      <c r="C2005" s="64">
        <f t="shared" si="30"/>
        <v>23514359819.113594</v>
      </c>
      <c r="D2005" s="64"/>
    </row>
    <row r="2006" spans="3:4" x14ac:dyDescent="0.25">
      <c r="C2006" s="64">
        <f t="shared" si="30"/>
        <v>23769098710.153988</v>
      </c>
      <c r="D2006" s="64"/>
    </row>
    <row r="2007" spans="3:4" x14ac:dyDescent="0.25">
      <c r="C2007" s="64">
        <f t="shared" si="30"/>
        <v>24026597272.513988</v>
      </c>
      <c r="D2007" s="64"/>
    </row>
    <row r="2008" spans="3:4" x14ac:dyDescent="0.25">
      <c r="C2008" s="64">
        <f t="shared" si="30"/>
        <v>24286885402.632889</v>
      </c>
      <c r="D2008" s="64"/>
    </row>
    <row r="2009" spans="3:4" x14ac:dyDescent="0.25">
      <c r="C2009" s="64">
        <f t="shared" si="30"/>
        <v>24549993320.828075</v>
      </c>
      <c r="D2009" s="64"/>
    </row>
    <row r="2010" spans="3:4" x14ac:dyDescent="0.25">
      <c r="C2010" s="64">
        <f t="shared" si="30"/>
        <v>24815951574.803711</v>
      </c>
      <c r="D2010" s="64"/>
    </row>
    <row r="2011" spans="3:4" x14ac:dyDescent="0.25">
      <c r="C2011" s="64">
        <f t="shared" si="30"/>
        <v>25084791043.197414</v>
      </c>
      <c r="D2011" s="64"/>
    </row>
    <row r="2012" spans="3:4" x14ac:dyDescent="0.25">
      <c r="C2012" s="64">
        <f t="shared" si="30"/>
        <v>25356542939.165386</v>
      </c>
      <c r="D2012" s="64"/>
    </row>
    <row r="2013" spans="3:4" x14ac:dyDescent="0.25">
      <c r="C2013" s="64">
        <f t="shared" si="30"/>
        <v>25631238814.006344</v>
      </c>
      <c r="D2013" s="64"/>
    </row>
    <row r="2014" spans="3:4" x14ac:dyDescent="0.25">
      <c r="C2014" s="64">
        <f t="shared" si="30"/>
        <v>25908910560.824745</v>
      </c>
      <c r="D2014" s="64"/>
    </row>
    <row r="2015" spans="3:4" x14ac:dyDescent="0.25">
      <c r="C2015" s="64">
        <f t="shared" si="30"/>
        <v>26189590418.233677</v>
      </c>
      <c r="D2015" s="64"/>
    </row>
    <row r="2016" spans="3:4" x14ac:dyDescent="0.25">
      <c r="C2016" s="64">
        <f t="shared" si="30"/>
        <v>26473310974.097874</v>
      </c>
      <c r="D2016" s="64"/>
    </row>
    <row r="2017" spans="3:4" x14ac:dyDescent="0.25">
      <c r="C2017" s="64">
        <f t="shared" si="30"/>
        <v>26760105169.317265</v>
      </c>
      <c r="D2017" s="64"/>
    </row>
    <row r="2018" spans="3:4" x14ac:dyDescent="0.25">
      <c r="C2018" s="64">
        <f t="shared" si="30"/>
        <v>27050006301.651531</v>
      </c>
      <c r="D2018" s="64"/>
    </row>
    <row r="2019" spans="3:4" x14ac:dyDescent="0.25">
      <c r="C2019" s="64">
        <f t="shared" si="30"/>
        <v>27343048029.586086</v>
      </c>
      <c r="D2019" s="64"/>
    </row>
    <row r="2020" spans="3:4" x14ac:dyDescent="0.25">
      <c r="C2020" s="64">
        <f t="shared" si="30"/>
        <v>27639264376.239933</v>
      </c>
      <c r="D2020" s="64"/>
    </row>
    <row r="2021" spans="3:4" x14ac:dyDescent="0.25">
      <c r="C2021" s="64">
        <f t="shared" si="30"/>
        <v>27938689733.315865</v>
      </c>
      <c r="D2021" s="64"/>
    </row>
    <row r="2022" spans="3:4" x14ac:dyDescent="0.25">
      <c r="C2022" s="64">
        <f t="shared" si="30"/>
        <v>28241358865.093452</v>
      </c>
      <c r="D2022" s="64"/>
    </row>
    <row r="2023" spans="3:4" x14ac:dyDescent="0.25">
      <c r="C2023" s="64">
        <f t="shared" si="30"/>
        <v>28547306912.465298</v>
      </c>
      <c r="D2023" s="64"/>
    </row>
    <row r="2024" spans="3:4" x14ac:dyDescent="0.25">
      <c r="C2024" s="64">
        <f t="shared" si="30"/>
        <v>28856569397.017002</v>
      </c>
      <c r="D2024" s="64"/>
    </row>
    <row r="2025" spans="3:4" x14ac:dyDescent="0.25">
      <c r="C2025" s="64">
        <f t="shared" si="30"/>
        <v>29169182225.151352</v>
      </c>
      <c r="D2025" s="64"/>
    </row>
    <row r="2026" spans="3:4" x14ac:dyDescent="0.25">
      <c r="C2026" s="64">
        <f t="shared" si="30"/>
        <v>29485181692.257156</v>
      </c>
      <c r="D2026" s="64"/>
    </row>
    <row r="2027" spans="3:4" x14ac:dyDescent="0.25">
      <c r="C2027" s="64">
        <f t="shared" si="30"/>
        <v>29804604486.923275</v>
      </c>
      <c r="D2027" s="64"/>
    </row>
    <row r="2028" spans="3:4" x14ac:dyDescent="0.25">
      <c r="C2028" s="64">
        <f t="shared" si="30"/>
        <v>30127487695.198277</v>
      </c>
      <c r="D2028" s="64"/>
    </row>
    <row r="2029" spans="3:4" x14ac:dyDescent="0.25">
      <c r="C2029" s="64">
        <f t="shared" si="30"/>
        <v>30453868804.896255</v>
      </c>
      <c r="D2029" s="64"/>
    </row>
    <row r="2030" spans="3:4" x14ac:dyDescent="0.25">
      <c r="C2030" s="64">
        <f t="shared" si="30"/>
        <v>30783785709.949295</v>
      </c>
      <c r="D2030" s="64"/>
    </row>
    <row r="2031" spans="3:4" x14ac:dyDescent="0.25">
      <c r="C2031" s="64">
        <f t="shared" si="30"/>
        <v>31117276714.807076</v>
      </c>
      <c r="D2031" s="64"/>
    </row>
    <row r="2032" spans="3:4" x14ac:dyDescent="0.25">
      <c r="C2032" s="64">
        <f t="shared" si="30"/>
        <v>31454380538.884151</v>
      </c>
      <c r="D2032" s="64"/>
    </row>
    <row r="2033" spans="3:4" x14ac:dyDescent="0.25">
      <c r="C2033" s="64">
        <f t="shared" si="30"/>
        <v>31795136321.055393</v>
      </c>
      <c r="D2033" s="64"/>
    </row>
    <row r="2034" spans="3:4" x14ac:dyDescent="0.25">
      <c r="C2034" s="64">
        <f t="shared" si="30"/>
        <v>32139583624.200157</v>
      </c>
      <c r="D2034" s="64"/>
    </row>
    <row r="2035" spans="3:4" x14ac:dyDescent="0.25">
      <c r="C2035" s="64">
        <f t="shared" si="30"/>
        <v>32487762439.795654</v>
      </c>
      <c r="D2035" s="64"/>
    </row>
    <row r="2036" spans="3:4" x14ac:dyDescent="0.25">
      <c r="C2036" s="64">
        <f t="shared" si="30"/>
        <v>32839713192.560104</v>
      </c>
      <c r="D2036" s="64"/>
    </row>
    <row r="2037" spans="3:4" x14ac:dyDescent="0.25">
      <c r="C2037" s="64">
        <f t="shared" si="30"/>
        <v>33195476745.146168</v>
      </c>
      <c r="D2037" s="64"/>
    </row>
    <row r="2038" spans="3:4" x14ac:dyDescent="0.25">
      <c r="C2038" s="64">
        <f t="shared" si="30"/>
        <v>33555094402.88525</v>
      </c>
      <c r="D2038" s="64"/>
    </row>
    <row r="2039" spans="3:4" x14ac:dyDescent="0.25">
      <c r="C2039" s="64">
        <f t="shared" si="30"/>
        <v>33918607918.583172</v>
      </c>
      <c r="D2039" s="64"/>
    </row>
    <row r="2040" spans="3:4" x14ac:dyDescent="0.25">
      <c r="C2040" s="64">
        <f t="shared" si="30"/>
        <v>34286059497.367821</v>
      </c>
      <c r="D2040" s="64"/>
    </row>
    <row r="2041" spans="3:4" x14ac:dyDescent="0.25">
      <c r="C2041" s="64">
        <f t="shared" si="30"/>
        <v>34657491801.589302</v>
      </c>
      <c r="D2041" s="64"/>
    </row>
    <row r="2042" spans="3:4" x14ac:dyDescent="0.25">
      <c r="C2042" s="64">
        <f t="shared" si="30"/>
        <v>35032947955.773186</v>
      </c>
      <c r="D2042" s="64"/>
    </row>
    <row r="2043" spans="3:4" x14ac:dyDescent="0.25">
      <c r="C2043" s="64">
        <f t="shared" si="30"/>
        <v>35412471551.627396</v>
      </c>
      <c r="D2043" s="64"/>
    </row>
    <row r="2044" spans="3:4" x14ac:dyDescent="0.25">
      <c r="C2044" s="64">
        <f t="shared" si="30"/>
        <v>35796106653.103355</v>
      </c>
      <c r="D2044" s="64"/>
    </row>
    <row r="2045" spans="3:4" x14ac:dyDescent="0.25">
      <c r="C2045" s="64">
        <f t="shared" si="30"/>
        <v>36183897801.511971</v>
      </c>
      <c r="D2045" s="64"/>
    </row>
    <row r="2046" spans="3:4" x14ac:dyDescent="0.25">
      <c r="C2046" s="64">
        <f t="shared" si="30"/>
        <v>36575890020.695015</v>
      </c>
      <c r="D2046" s="64"/>
    </row>
    <row r="2047" spans="3:4" x14ac:dyDescent="0.25">
      <c r="C2047" s="64">
        <f t="shared" si="30"/>
        <v>36972128822.252541</v>
      </c>
      <c r="D2047" s="64"/>
    </row>
    <row r="2048" spans="3:4" x14ac:dyDescent="0.25">
      <c r="C2048" s="64">
        <f t="shared" si="30"/>
        <v>37372660210.826942</v>
      </c>
      <c r="D2048" s="64"/>
    </row>
    <row r="2049" spans="3:4" x14ac:dyDescent="0.25">
      <c r="C2049" s="64">
        <f t="shared" si="30"/>
        <v>37777530689.444229</v>
      </c>
      <c r="D2049" s="64"/>
    </row>
    <row r="2050" spans="3:4" x14ac:dyDescent="0.25">
      <c r="C2050" s="64">
        <f t="shared" si="30"/>
        <v>38186787264.913208</v>
      </c>
      <c r="D2050" s="64"/>
    </row>
    <row r="2051" spans="3:4" x14ac:dyDescent="0.25">
      <c r="C2051" s="64">
        <f t="shared" si="30"/>
        <v>38600477453.283096</v>
      </c>
      <c r="D2051" s="64"/>
    </row>
    <row r="2052" spans="3:4" x14ac:dyDescent="0.25">
      <c r="C2052" s="64">
        <f t="shared" ref="C2052:C2115" si="31">C2051*(1+0.13/12)-7</f>
        <v>39018649285.360329</v>
      </c>
      <c r="D2052" s="64"/>
    </row>
    <row r="2053" spans="3:4" x14ac:dyDescent="0.25">
      <c r="C2053" s="64">
        <f t="shared" si="31"/>
        <v>39441351312.285065</v>
      </c>
      <c r="D2053" s="64"/>
    </row>
    <row r="2054" spans="3:4" x14ac:dyDescent="0.25">
      <c r="C2054" s="64">
        <f t="shared" si="31"/>
        <v>39868632611.168152</v>
      </c>
      <c r="D2054" s="64"/>
    </row>
    <row r="2055" spans="3:4" x14ac:dyDescent="0.25">
      <c r="C2055" s="64">
        <f t="shared" si="31"/>
        <v>40300542790.789139</v>
      </c>
      <c r="D2055" s="64"/>
    </row>
    <row r="2056" spans="3:4" x14ac:dyDescent="0.25">
      <c r="C2056" s="64">
        <f t="shared" si="31"/>
        <v>40737131997.356018</v>
      </c>
      <c r="D2056" s="64"/>
    </row>
    <row r="2057" spans="3:4" x14ac:dyDescent="0.25">
      <c r="C2057" s="64">
        <f t="shared" si="31"/>
        <v>41178450920.32737</v>
      </c>
      <c r="D2057" s="64"/>
    </row>
    <row r="2058" spans="3:4" x14ac:dyDescent="0.25">
      <c r="C2058" s="64">
        <f t="shared" si="31"/>
        <v>41624550798.297577</v>
      </c>
      <c r="D2058" s="64"/>
    </row>
    <row r="2059" spans="3:4" x14ac:dyDescent="0.25">
      <c r="C2059" s="64">
        <f t="shared" si="31"/>
        <v>42075483424.945801</v>
      </c>
      <c r="D2059" s="64"/>
    </row>
    <row r="2060" spans="3:4" x14ac:dyDescent="0.25">
      <c r="C2060" s="64">
        <f t="shared" si="31"/>
        <v>42531301155.049377</v>
      </c>
      <c r="D2060" s="64"/>
    </row>
    <row r="2061" spans="3:4" x14ac:dyDescent="0.25">
      <c r="C2061" s="64">
        <f t="shared" si="31"/>
        <v>42992056910.562408</v>
      </c>
      <c r="D2061" s="64"/>
    </row>
    <row r="2062" spans="3:4" x14ac:dyDescent="0.25">
      <c r="C2062" s="64">
        <f t="shared" si="31"/>
        <v>43457804186.760162</v>
      </c>
      <c r="D2062" s="64"/>
    </row>
    <row r="2063" spans="3:4" x14ac:dyDescent="0.25">
      <c r="C2063" s="64">
        <f t="shared" si="31"/>
        <v>43928597058.450058</v>
      </c>
      <c r="D2063" s="64"/>
    </row>
    <row r="2064" spans="3:4" x14ac:dyDescent="0.25">
      <c r="C2064" s="64">
        <f t="shared" si="31"/>
        <v>44404490186.249931</v>
      </c>
      <c r="D2064" s="64"/>
    </row>
    <row r="2065" spans="3:4" x14ac:dyDescent="0.25">
      <c r="C2065" s="64">
        <f t="shared" si="31"/>
        <v>44885538822.934303</v>
      </c>
      <c r="D2065" s="64"/>
    </row>
    <row r="2066" spans="3:4" x14ac:dyDescent="0.25">
      <c r="C2066" s="64">
        <f t="shared" si="31"/>
        <v>45371798819.849419</v>
      </c>
      <c r="D2066" s="64"/>
    </row>
    <row r="2067" spans="3:4" x14ac:dyDescent="0.25">
      <c r="C2067" s="64">
        <f t="shared" si="31"/>
        <v>45863326633.397781</v>
      </c>
      <c r="D2067" s="64"/>
    </row>
    <row r="2068" spans="3:4" x14ac:dyDescent="0.25">
      <c r="C2068" s="64">
        <f t="shared" si="31"/>
        <v>46360179331.592918</v>
      </c>
      <c r="D2068" s="64"/>
    </row>
    <row r="2069" spans="3:4" x14ac:dyDescent="0.25">
      <c r="C2069" s="64">
        <f t="shared" si="31"/>
        <v>46862414600.685173</v>
      </c>
      <c r="D2069" s="64"/>
    </row>
    <row r="2070" spans="3:4" x14ac:dyDescent="0.25">
      <c r="C2070" s="64">
        <f t="shared" si="31"/>
        <v>47370090751.859261</v>
      </c>
      <c r="D2070" s="64"/>
    </row>
    <row r="2071" spans="3:4" x14ac:dyDescent="0.25">
      <c r="C2071" s="64">
        <f t="shared" si="31"/>
        <v>47883266728.004402</v>
      </c>
      <c r="D2071" s="64"/>
    </row>
    <row r="2072" spans="3:4" x14ac:dyDescent="0.25">
      <c r="C2072" s="64">
        <f t="shared" si="31"/>
        <v>48402002110.557777</v>
      </c>
      <c r="D2072" s="64"/>
    </row>
    <row r="2073" spans="3:4" x14ac:dyDescent="0.25">
      <c r="C2073" s="64">
        <f t="shared" si="31"/>
        <v>48926357126.42215</v>
      </c>
      <c r="D2073" s="64"/>
    </row>
    <row r="2074" spans="3:4" x14ac:dyDescent="0.25">
      <c r="C2074" s="64">
        <f t="shared" si="31"/>
        <v>49456392654.958389</v>
      </c>
      <c r="D2074" s="64"/>
    </row>
    <row r="2075" spans="3:4" x14ac:dyDescent="0.25">
      <c r="C2075" s="64">
        <f t="shared" si="31"/>
        <v>49992170235.053764</v>
      </c>
      <c r="D2075" s="64"/>
    </row>
    <row r="2076" spans="3:4" x14ac:dyDescent="0.25">
      <c r="C2076" s="64">
        <f t="shared" si="31"/>
        <v>50533752072.266846</v>
      </c>
      <c r="D2076" s="64"/>
    </row>
    <row r="2077" spans="3:4" x14ac:dyDescent="0.25">
      <c r="C2077" s="64">
        <f t="shared" si="31"/>
        <v>51081201046.049736</v>
      </c>
      <c r="D2077" s="64"/>
    </row>
    <row r="2078" spans="3:4" x14ac:dyDescent="0.25">
      <c r="C2078" s="64">
        <f t="shared" si="31"/>
        <v>51634580717.048607</v>
      </c>
      <c r="D2078" s="64"/>
    </row>
    <row r="2079" spans="3:4" x14ac:dyDescent="0.25">
      <c r="C2079" s="64">
        <f t="shared" si="31"/>
        <v>52193955334.483299</v>
      </c>
      <c r="D2079" s="64"/>
    </row>
    <row r="2080" spans="3:4" x14ac:dyDescent="0.25">
      <c r="C2080" s="64">
        <f t="shared" si="31"/>
        <v>52759389843.606865</v>
      </c>
      <c r="D2080" s="64"/>
    </row>
    <row r="2081" spans="3:4" x14ac:dyDescent="0.25">
      <c r="C2081" s="64">
        <f t="shared" si="31"/>
        <v>53330949893.245934</v>
      </c>
      <c r="D2081" s="64"/>
    </row>
    <row r="2082" spans="3:4" x14ac:dyDescent="0.25">
      <c r="C2082" s="64">
        <f t="shared" si="31"/>
        <v>53908701843.42276</v>
      </c>
      <c r="D2082" s="64"/>
    </row>
    <row r="2083" spans="3:4" x14ac:dyDescent="0.25">
      <c r="C2083" s="64">
        <f t="shared" si="31"/>
        <v>54492712773.059837</v>
      </c>
      <c r="D2083" s="64"/>
    </row>
    <row r="2084" spans="3:4" x14ac:dyDescent="0.25">
      <c r="C2084" s="64">
        <f t="shared" si="31"/>
        <v>55083050487.767982</v>
      </c>
      <c r="D2084" s="64"/>
    </row>
    <row r="2085" spans="3:4" x14ac:dyDescent="0.25">
      <c r="C2085" s="64">
        <f t="shared" si="31"/>
        <v>55679783527.718796</v>
      </c>
      <c r="D2085" s="64"/>
    </row>
    <row r="2086" spans="3:4" x14ac:dyDescent="0.25">
      <c r="C2086" s="64">
        <f t="shared" si="31"/>
        <v>56282981175.602409</v>
      </c>
      <c r="D2086" s="64"/>
    </row>
    <row r="2087" spans="3:4" x14ac:dyDescent="0.25">
      <c r="C2087" s="64">
        <f t="shared" si="31"/>
        <v>56892713464.671432</v>
      </c>
      <c r="D2087" s="64"/>
    </row>
    <row r="2088" spans="3:4" x14ac:dyDescent="0.25">
      <c r="C2088" s="64">
        <f t="shared" si="31"/>
        <v>57509051186.872032</v>
      </c>
      <c r="D2088" s="64"/>
    </row>
    <row r="2089" spans="3:4" x14ac:dyDescent="0.25">
      <c r="C2089" s="64">
        <f t="shared" si="31"/>
        <v>58132065901.063141</v>
      </c>
      <c r="D2089" s="64"/>
    </row>
    <row r="2090" spans="3:4" x14ac:dyDescent="0.25">
      <c r="C2090" s="64">
        <f t="shared" si="31"/>
        <v>58761829941.324654</v>
      </c>
      <c r="D2090" s="64"/>
    </row>
    <row r="2091" spans="3:4" x14ac:dyDescent="0.25">
      <c r="C2091" s="64">
        <f t="shared" si="31"/>
        <v>59398416425.355667</v>
      </c>
      <c r="D2091" s="64"/>
    </row>
    <row r="2092" spans="3:4" x14ac:dyDescent="0.25">
      <c r="C2092" s="64">
        <f t="shared" si="31"/>
        <v>60041899262.963684</v>
      </c>
      <c r="D2092" s="64"/>
    </row>
    <row r="2093" spans="3:4" x14ac:dyDescent="0.25">
      <c r="C2093" s="64">
        <f t="shared" si="31"/>
        <v>60692353164.645782</v>
      </c>
      <c r="D2093" s="64"/>
    </row>
    <row r="2094" spans="3:4" x14ac:dyDescent="0.25">
      <c r="C2094" s="64">
        <f t="shared" si="31"/>
        <v>61349853650.262772</v>
      </c>
      <c r="D2094" s="64"/>
    </row>
    <row r="2095" spans="3:4" x14ac:dyDescent="0.25">
      <c r="C2095" s="64">
        <f t="shared" si="31"/>
        <v>62014477057.807281</v>
      </c>
      <c r="D2095" s="64"/>
    </row>
    <row r="2096" spans="3:4" x14ac:dyDescent="0.25">
      <c r="C2096" s="64">
        <f t="shared" si="31"/>
        <v>62686300552.266853</v>
      </c>
      <c r="D2096" s="64"/>
    </row>
    <row r="2097" spans="3:4" x14ac:dyDescent="0.25">
      <c r="C2097" s="64">
        <f t="shared" si="31"/>
        <v>63365402134.583069</v>
      </c>
      <c r="D2097" s="64"/>
    </row>
    <row r="2098" spans="3:4" x14ac:dyDescent="0.25">
      <c r="C2098" s="64">
        <f t="shared" si="31"/>
        <v>64051860650.70771</v>
      </c>
      <c r="D2098" s="64"/>
    </row>
    <row r="2099" spans="3:4" x14ac:dyDescent="0.25">
      <c r="C2099" s="64">
        <f t="shared" si="31"/>
        <v>64745755800.757042</v>
      </c>
      <c r="D2099" s="64"/>
    </row>
    <row r="2100" spans="3:4" x14ac:dyDescent="0.25">
      <c r="C2100" s="64">
        <f t="shared" si="31"/>
        <v>65447168148.265236</v>
      </c>
      <c r="D2100" s="64"/>
    </row>
    <row r="2101" spans="3:4" x14ac:dyDescent="0.25">
      <c r="C2101" s="64">
        <f t="shared" si="31"/>
        <v>66156179129.538101</v>
      </c>
      <c r="D2101" s="64"/>
    </row>
    <row r="2102" spans="3:4" x14ac:dyDescent="0.25">
      <c r="C2102" s="64">
        <f t="shared" si="31"/>
        <v>66872871063.108093</v>
      </c>
      <c r="D2102" s="64"/>
    </row>
    <row r="2103" spans="3:4" x14ac:dyDescent="0.25">
      <c r="C2103" s="64">
        <f t="shared" si="31"/>
        <v>67597327159.291756</v>
      </c>
      <c r="D2103" s="64"/>
    </row>
    <row r="2104" spans="3:4" x14ac:dyDescent="0.25">
      <c r="C2104" s="64">
        <f t="shared" si="31"/>
        <v>68329631529.850746</v>
      </c>
      <c r="D2104" s="64"/>
    </row>
    <row r="2105" spans="3:4" x14ac:dyDescent="0.25">
      <c r="C2105" s="64">
        <f t="shared" si="31"/>
        <v>69069869197.757462</v>
      </c>
      <c r="D2105" s="64"/>
    </row>
    <row r="2106" spans="3:4" x14ac:dyDescent="0.25">
      <c r="C2106" s="64">
        <f t="shared" si="31"/>
        <v>69818126107.066498</v>
      </c>
      <c r="D2106" s="64"/>
    </row>
    <row r="2107" spans="3:4" x14ac:dyDescent="0.25">
      <c r="C2107" s="64">
        <f t="shared" si="31"/>
        <v>70574489132.893051</v>
      </c>
      <c r="D2107" s="64"/>
    </row>
    <row r="2108" spans="3:4" x14ac:dyDescent="0.25">
      <c r="C2108" s="64">
        <f t="shared" si="31"/>
        <v>71339046091.49939</v>
      </c>
      <c r="D2108" s="64"/>
    </row>
    <row r="2109" spans="3:4" x14ac:dyDescent="0.25">
      <c r="C2109" s="64">
        <f t="shared" si="31"/>
        <v>72111885750.490631</v>
      </c>
      <c r="D2109" s="64"/>
    </row>
    <row r="2110" spans="3:4" x14ac:dyDescent="0.25">
      <c r="C2110" s="64">
        <f t="shared" si="31"/>
        <v>72893097839.120941</v>
      </c>
      <c r="D2110" s="64"/>
    </row>
    <row r="2111" spans="3:4" x14ac:dyDescent="0.25">
      <c r="C2111" s="64">
        <f t="shared" si="31"/>
        <v>73682773058.711411</v>
      </c>
      <c r="D2111" s="64"/>
    </row>
    <row r="2112" spans="3:4" x14ac:dyDescent="0.25">
      <c r="C2112" s="64">
        <f t="shared" si="31"/>
        <v>74481003093.180771</v>
      </c>
      <c r="D2112" s="64"/>
    </row>
    <row r="2113" spans="3:4" x14ac:dyDescent="0.25">
      <c r="C2113" s="64">
        <f t="shared" si="31"/>
        <v>75287880619.690216</v>
      </c>
      <c r="D2113" s="64"/>
    </row>
    <row r="2114" spans="3:4" x14ac:dyDescent="0.25">
      <c r="C2114" s="64">
        <f t="shared" si="31"/>
        <v>76103499319.403519</v>
      </c>
      <c r="D2114" s="64"/>
    </row>
    <row r="2115" spans="3:4" x14ac:dyDescent="0.25">
      <c r="C2115" s="64">
        <f t="shared" si="31"/>
        <v>76927953888.363724</v>
      </c>
      <c r="D2115" s="64"/>
    </row>
    <row r="2116" spans="3:4" x14ac:dyDescent="0.25">
      <c r="C2116" s="64">
        <f t="shared" ref="C2116:C2179" si="32">C2115*(1+0.13/12)-7</f>
        <v>77761340048.487656</v>
      </c>
      <c r="D2116" s="64"/>
    </row>
    <row r="2117" spans="3:4" x14ac:dyDescent="0.25">
      <c r="C2117" s="64">
        <f t="shared" si="32"/>
        <v>78603754558.679596</v>
      </c>
      <c r="D2117" s="64"/>
    </row>
    <row r="2118" spans="3:4" x14ac:dyDescent="0.25">
      <c r="C2118" s="64">
        <f t="shared" si="32"/>
        <v>79455295226.065292</v>
      </c>
      <c r="D2118" s="64"/>
    </row>
    <row r="2119" spans="3:4" x14ac:dyDescent="0.25">
      <c r="C2119" s="64">
        <f t="shared" si="32"/>
        <v>80316060917.347656</v>
      </c>
      <c r="D2119" s="64"/>
    </row>
    <row r="2120" spans="3:4" x14ac:dyDescent="0.25">
      <c r="C2120" s="64">
        <f t="shared" si="32"/>
        <v>81186151570.285583</v>
      </c>
      <c r="D2120" s="64"/>
    </row>
    <row r="2121" spans="3:4" x14ac:dyDescent="0.25">
      <c r="C2121" s="64">
        <f t="shared" si="32"/>
        <v>82065668205.296997</v>
      </c>
      <c r="D2121" s="64"/>
    </row>
    <row r="2122" spans="3:4" x14ac:dyDescent="0.25">
      <c r="C2122" s="64">
        <f t="shared" si="32"/>
        <v>82954712937.187714</v>
      </c>
      <c r="D2122" s="64"/>
    </row>
    <row r="2123" spans="3:4" x14ac:dyDescent="0.25">
      <c r="C2123" s="64">
        <f t="shared" si="32"/>
        <v>83853388987.007248</v>
      </c>
      <c r="D2123" s="64"/>
    </row>
    <row r="2124" spans="3:4" x14ac:dyDescent="0.25">
      <c r="C2124" s="64">
        <f t="shared" si="32"/>
        <v>84761800694.033157</v>
      </c>
      <c r="D2124" s="64"/>
    </row>
    <row r="2125" spans="3:4" x14ac:dyDescent="0.25">
      <c r="C2125" s="64">
        <f t="shared" si="32"/>
        <v>85680053527.885178</v>
      </c>
      <c r="D2125" s="64"/>
    </row>
    <row r="2126" spans="3:4" x14ac:dyDescent="0.25">
      <c r="C2126" s="64">
        <f t="shared" si="32"/>
        <v>86608254100.770599</v>
      </c>
      <c r="D2126" s="64"/>
    </row>
    <row r="2127" spans="3:4" x14ac:dyDescent="0.25">
      <c r="C2127" s="64">
        <f t="shared" si="32"/>
        <v>87546510179.862274</v>
      </c>
      <c r="D2127" s="64"/>
    </row>
    <row r="2128" spans="3:4" x14ac:dyDescent="0.25">
      <c r="C2128" s="64">
        <f t="shared" si="32"/>
        <v>88494930699.810776</v>
      </c>
      <c r="D2128" s="64"/>
    </row>
    <row r="2129" spans="3:4" x14ac:dyDescent="0.25">
      <c r="C2129" s="64">
        <f t="shared" si="32"/>
        <v>89453625775.392059</v>
      </c>
      <c r="D2129" s="64"/>
    </row>
    <row r="2130" spans="3:4" x14ac:dyDescent="0.25">
      <c r="C2130" s="64">
        <f t="shared" si="32"/>
        <v>90422706714.29213</v>
      </c>
      <c r="D2130" s="64"/>
    </row>
    <row r="2131" spans="3:4" x14ac:dyDescent="0.25">
      <c r="C2131" s="64">
        <f t="shared" si="32"/>
        <v>91402286030.030289</v>
      </c>
      <c r="D2131" s="64"/>
    </row>
    <row r="2132" spans="3:4" x14ac:dyDescent="0.25">
      <c r="C2132" s="64">
        <f t="shared" si="32"/>
        <v>92392477455.022278</v>
      </c>
      <c r="D2132" s="64"/>
    </row>
    <row r="2133" spans="3:4" x14ac:dyDescent="0.25">
      <c r="C2133" s="64">
        <f t="shared" si="32"/>
        <v>93393395953.785019</v>
      </c>
      <c r="D2133" s="64"/>
    </row>
    <row r="2134" spans="3:4" x14ac:dyDescent="0.25">
      <c r="C2134" s="64">
        <f t="shared" si="32"/>
        <v>94405157736.284348</v>
      </c>
      <c r="D2134" s="64"/>
    </row>
    <row r="2135" spans="3:4" x14ac:dyDescent="0.25">
      <c r="C2135" s="64">
        <f t="shared" si="32"/>
        <v>95427880271.427414</v>
      </c>
      <c r="D2135" s="64"/>
    </row>
    <row r="2136" spans="3:4" x14ac:dyDescent="0.25">
      <c r="C2136" s="64">
        <f t="shared" si="32"/>
        <v>96461682300.701202</v>
      </c>
      <c r="D2136" s="64"/>
    </row>
    <row r="2137" spans="3:4" x14ac:dyDescent="0.25">
      <c r="C2137" s="64">
        <f t="shared" si="32"/>
        <v>97506683851.958786</v>
      </c>
      <c r="D2137" s="64"/>
    </row>
    <row r="2138" spans="3:4" x14ac:dyDescent="0.25">
      <c r="C2138" s="64">
        <f t="shared" si="32"/>
        <v>98563006253.354996</v>
      </c>
      <c r="D2138" s="64"/>
    </row>
    <row r="2139" spans="3:4" x14ac:dyDescent="0.25">
      <c r="C2139" s="64">
        <f t="shared" si="32"/>
        <v>99630772147.432999</v>
      </c>
      <c r="D2139" s="64"/>
    </row>
    <row r="2140" spans="3:4" x14ac:dyDescent="0.25">
      <c r="C2140" s="64">
        <f t="shared" si="32"/>
        <v>100710105505.36351</v>
      </c>
      <c r="D2140" s="64"/>
    </row>
    <row r="2141" spans="3:4" x14ac:dyDescent="0.25">
      <c r="C2141" s="64">
        <f t="shared" si="32"/>
        <v>101801131641.33827</v>
      </c>
      <c r="D2141" s="64"/>
    </row>
    <row r="2142" spans="3:4" x14ac:dyDescent="0.25">
      <c r="C2142" s="64">
        <f t="shared" si="32"/>
        <v>102903977227.11943</v>
      </c>
      <c r="D2142" s="64"/>
    </row>
    <row r="2143" spans="3:4" x14ac:dyDescent="0.25">
      <c r="C2143" s="64">
        <f t="shared" si="32"/>
        <v>104018770306.74655</v>
      </c>
      <c r="D2143" s="64"/>
    </row>
    <row r="2144" spans="3:4" x14ac:dyDescent="0.25">
      <c r="C2144" s="64">
        <f t="shared" si="32"/>
        <v>105145640311.40297</v>
      </c>
      <c r="D2144" s="64"/>
    </row>
    <row r="2145" spans="3:4" x14ac:dyDescent="0.25">
      <c r="C2145" s="64">
        <f t="shared" si="32"/>
        <v>106284718074.44316</v>
      </c>
      <c r="D2145" s="64"/>
    </row>
    <row r="2146" spans="3:4" x14ac:dyDescent="0.25">
      <c r="C2146" s="64">
        <f t="shared" si="32"/>
        <v>107436135846.58295</v>
      </c>
      <c r="D2146" s="64"/>
    </row>
    <row r="2147" spans="3:4" x14ac:dyDescent="0.25">
      <c r="C2147" s="64">
        <f t="shared" si="32"/>
        <v>108600027311.25426</v>
      </c>
      <c r="D2147" s="64"/>
    </row>
    <row r="2148" spans="3:4" x14ac:dyDescent="0.25">
      <c r="C2148" s="64">
        <f t="shared" si="32"/>
        <v>109776527600.12617</v>
      </c>
      <c r="D2148" s="64"/>
    </row>
    <row r="2149" spans="3:4" x14ac:dyDescent="0.25">
      <c r="C2149" s="64">
        <f t="shared" si="32"/>
        <v>110965773308.7942</v>
      </c>
      <c r="D2149" s="64"/>
    </row>
    <row r="2150" spans="3:4" x14ac:dyDescent="0.25">
      <c r="C2150" s="64">
        <f t="shared" si="32"/>
        <v>112167902512.63947</v>
      </c>
      <c r="D2150" s="64"/>
    </row>
    <row r="2151" spans="3:4" x14ac:dyDescent="0.25">
      <c r="C2151" s="64">
        <f t="shared" si="32"/>
        <v>113383054782.85971</v>
      </c>
      <c r="D2151" s="64"/>
    </row>
    <row r="2152" spans="3:4" x14ac:dyDescent="0.25">
      <c r="C2152" s="64">
        <f t="shared" si="32"/>
        <v>114611371202.67401</v>
      </c>
      <c r="D2152" s="64"/>
    </row>
    <row r="2153" spans="3:4" x14ac:dyDescent="0.25">
      <c r="C2153" s="64">
        <f t="shared" si="32"/>
        <v>115852994383.70297</v>
      </c>
      <c r="D2153" s="64"/>
    </row>
    <row r="2154" spans="3:4" x14ac:dyDescent="0.25">
      <c r="C2154" s="64">
        <f t="shared" si="32"/>
        <v>117108068482.52641</v>
      </c>
      <c r="D2154" s="64"/>
    </row>
    <row r="2155" spans="3:4" x14ac:dyDescent="0.25">
      <c r="C2155" s="64">
        <f t="shared" si="32"/>
        <v>118376739217.42044</v>
      </c>
      <c r="D2155" s="64"/>
    </row>
    <row r="2156" spans="3:4" x14ac:dyDescent="0.25">
      <c r="C2156" s="64">
        <f t="shared" si="32"/>
        <v>119659153885.27582</v>
      </c>
      <c r="D2156" s="64"/>
    </row>
    <row r="2157" spans="3:4" x14ac:dyDescent="0.25">
      <c r="C2157" s="64">
        <f t="shared" si="32"/>
        <v>120955461378.69963</v>
      </c>
      <c r="D2157" s="64"/>
    </row>
    <row r="2158" spans="3:4" x14ac:dyDescent="0.25">
      <c r="C2158" s="64">
        <f t="shared" si="32"/>
        <v>122265812203.3022</v>
      </c>
      <c r="D2158" s="64"/>
    </row>
    <row r="2159" spans="3:4" x14ac:dyDescent="0.25">
      <c r="C2159" s="64">
        <f t="shared" si="32"/>
        <v>123590358495.1713</v>
      </c>
      <c r="D2159" s="64"/>
    </row>
    <row r="2160" spans="3:4" x14ac:dyDescent="0.25">
      <c r="C2160" s="64">
        <f t="shared" si="32"/>
        <v>124929254038.53564</v>
      </c>
      <c r="D2160" s="64"/>
    </row>
    <row r="2161" spans="3:4" x14ac:dyDescent="0.25">
      <c r="C2161" s="64">
        <f t="shared" si="32"/>
        <v>126282654283.61977</v>
      </c>
      <c r="D2161" s="64"/>
    </row>
    <row r="2162" spans="3:4" x14ac:dyDescent="0.25">
      <c r="C2162" s="64">
        <f t="shared" si="32"/>
        <v>127650716364.69231</v>
      </c>
      <c r="D2162" s="64"/>
    </row>
    <row r="2163" spans="3:4" x14ac:dyDescent="0.25">
      <c r="C2163" s="64">
        <f t="shared" si="32"/>
        <v>129033599118.3098</v>
      </c>
      <c r="D2163" s="64"/>
    </row>
    <row r="2164" spans="3:4" x14ac:dyDescent="0.25">
      <c r="C2164" s="64">
        <f t="shared" si="32"/>
        <v>130431463101.75815</v>
      </c>
      <c r="D2164" s="64"/>
    </row>
    <row r="2165" spans="3:4" x14ac:dyDescent="0.25">
      <c r="C2165" s="64">
        <f t="shared" si="32"/>
        <v>131844470611.69385</v>
      </c>
      <c r="D2165" s="64"/>
    </row>
    <row r="2166" spans="3:4" x14ac:dyDescent="0.25">
      <c r="C2166" s="64">
        <f t="shared" si="32"/>
        <v>133272785702.98718</v>
      </c>
      <c r="D2166" s="64"/>
    </row>
    <row r="2167" spans="3:4" x14ac:dyDescent="0.25">
      <c r="C2167" s="64">
        <f t="shared" si="32"/>
        <v>134716574207.76953</v>
      </c>
      <c r="D2167" s="64"/>
    </row>
    <row r="2168" spans="3:4" x14ac:dyDescent="0.25">
      <c r="C2168" s="64">
        <f t="shared" si="32"/>
        <v>136176003754.68703</v>
      </c>
      <c r="D2168" s="64"/>
    </row>
    <row r="2169" spans="3:4" x14ac:dyDescent="0.25">
      <c r="C2169" s="64">
        <f t="shared" si="32"/>
        <v>137651243788.36279</v>
      </c>
      <c r="D2169" s="64"/>
    </row>
    <row r="2170" spans="3:4" x14ac:dyDescent="0.25">
      <c r="C2170" s="64">
        <f t="shared" si="32"/>
        <v>139142465589.07004</v>
      </c>
      <c r="D2170" s="64"/>
    </row>
    <row r="2171" spans="3:4" x14ac:dyDescent="0.25">
      <c r="C2171" s="64">
        <f t="shared" si="32"/>
        <v>140649842292.61829</v>
      </c>
      <c r="D2171" s="64"/>
    </row>
    <row r="2172" spans="3:4" x14ac:dyDescent="0.25">
      <c r="C2172" s="64">
        <f t="shared" si="32"/>
        <v>142173548910.45499</v>
      </c>
      <c r="D2172" s="64"/>
    </row>
    <row r="2173" spans="3:4" x14ac:dyDescent="0.25">
      <c r="C2173" s="64">
        <f t="shared" si="32"/>
        <v>143713762349.98489</v>
      </c>
      <c r="D2173" s="64"/>
    </row>
    <row r="2174" spans="3:4" x14ac:dyDescent="0.25">
      <c r="C2174" s="64">
        <f t="shared" si="32"/>
        <v>145270661435.10971</v>
      </c>
      <c r="D2174" s="64"/>
    </row>
    <row r="2175" spans="3:4" x14ac:dyDescent="0.25">
      <c r="C2175" s="64">
        <f t="shared" si="32"/>
        <v>146844426926.99005</v>
      </c>
      <c r="D2175" s="64"/>
    </row>
    <row r="2176" spans="3:4" x14ac:dyDescent="0.25">
      <c r="C2176" s="64">
        <f t="shared" si="32"/>
        <v>148435241545.03244</v>
      </c>
      <c r="D2176" s="64"/>
    </row>
    <row r="2177" spans="3:4" x14ac:dyDescent="0.25">
      <c r="C2177" s="64">
        <f t="shared" si="32"/>
        <v>150043289988.10361</v>
      </c>
      <c r="D2177" s="64"/>
    </row>
    <row r="2178" spans="3:4" x14ac:dyDescent="0.25">
      <c r="C2178" s="64">
        <f t="shared" si="32"/>
        <v>151668758955.97473</v>
      </c>
      <c r="D2178" s="64"/>
    </row>
    <row r="2179" spans="3:4" x14ac:dyDescent="0.25">
      <c r="C2179" s="64">
        <f t="shared" si="32"/>
        <v>153311837170.99777</v>
      </c>
      <c r="D2179" s="64"/>
    </row>
    <row r="2180" spans="3:4" x14ac:dyDescent="0.25">
      <c r="C2180" s="64">
        <f t="shared" ref="C2180:C2243" si="33">C2179*(1+0.13/12)-7</f>
        <v>154972715400.01691</v>
      </c>
      <c r="D2180" s="64"/>
    </row>
    <row r="2181" spans="3:4" x14ac:dyDescent="0.25">
      <c r="C2181" s="64">
        <f t="shared" si="33"/>
        <v>156651586476.51709</v>
      </c>
      <c r="D2181" s="64"/>
    </row>
    <row r="2182" spans="3:4" x14ac:dyDescent="0.25">
      <c r="C2182" s="64">
        <f t="shared" si="33"/>
        <v>158348645323.01266</v>
      </c>
      <c r="D2182" s="64"/>
    </row>
    <row r="2183" spans="3:4" x14ac:dyDescent="0.25">
      <c r="C2183" s="64">
        <f t="shared" si="33"/>
        <v>160064088973.67862</v>
      </c>
      <c r="D2183" s="64"/>
    </row>
    <row r="2184" spans="3:4" x14ac:dyDescent="0.25">
      <c r="C2184" s="64">
        <f t="shared" si="33"/>
        <v>161798116597.22678</v>
      </c>
      <c r="D2184" s="64"/>
    </row>
    <row r="2185" spans="3:4" x14ac:dyDescent="0.25">
      <c r="C2185" s="64">
        <f t="shared" si="33"/>
        <v>163550929520.03006</v>
      </c>
      <c r="D2185" s="64"/>
    </row>
    <row r="2186" spans="3:4" x14ac:dyDescent="0.25">
      <c r="C2186" s="64">
        <f t="shared" si="33"/>
        <v>165322731249.49704</v>
      </c>
      <c r="D2186" s="64"/>
    </row>
    <row r="2187" spans="3:4" x14ac:dyDescent="0.25">
      <c r="C2187" s="64">
        <f t="shared" si="33"/>
        <v>167113727497.69992</v>
      </c>
      <c r="D2187" s="64"/>
    </row>
    <row r="2188" spans="3:4" x14ac:dyDescent="0.25">
      <c r="C2188" s="64">
        <f t="shared" si="33"/>
        <v>168924126205.25833</v>
      </c>
      <c r="D2188" s="64"/>
    </row>
    <row r="2189" spans="3:4" x14ac:dyDescent="0.25">
      <c r="C2189" s="64">
        <f t="shared" si="33"/>
        <v>170754137565.48196</v>
      </c>
      <c r="D2189" s="64"/>
    </row>
    <row r="2190" spans="3:4" x14ac:dyDescent="0.25">
      <c r="C2190" s="64">
        <f t="shared" si="33"/>
        <v>172603974048.77466</v>
      </c>
      <c r="D2190" s="64"/>
    </row>
    <row r="2191" spans="3:4" x14ac:dyDescent="0.25">
      <c r="C2191" s="64">
        <f t="shared" si="33"/>
        <v>174473850427.30304</v>
      </c>
      <c r="D2191" s="64"/>
    </row>
    <row r="2192" spans="3:4" x14ac:dyDescent="0.25">
      <c r="C2192" s="64">
        <f t="shared" si="33"/>
        <v>176363983799.93213</v>
      </c>
      <c r="D2192" s="64"/>
    </row>
    <row r="2193" spans="3:4" x14ac:dyDescent="0.25">
      <c r="C2193" s="64">
        <f t="shared" si="33"/>
        <v>178274593617.43137</v>
      </c>
      <c r="D2193" s="64"/>
    </row>
    <row r="2194" spans="3:4" x14ac:dyDescent="0.25">
      <c r="C2194" s="64">
        <f t="shared" si="33"/>
        <v>180205901707.95352</v>
      </c>
      <c r="D2194" s="64"/>
    </row>
    <row r="2195" spans="3:4" x14ac:dyDescent="0.25">
      <c r="C2195" s="64">
        <f t="shared" si="33"/>
        <v>182158132302.78967</v>
      </c>
      <c r="D2195" s="64"/>
    </row>
    <row r="2196" spans="3:4" x14ac:dyDescent="0.25">
      <c r="C2196" s="64">
        <f t="shared" si="33"/>
        <v>184131512062.4032</v>
      </c>
      <c r="D2196" s="64"/>
    </row>
    <row r="2197" spans="3:4" x14ac:dyDescent="0.25">
      <c r="C2197" s="64">
        <f t="shared" si="33"/>
        <v>186126270102.74588</v>
      </c>
      <c r="D2197" s="64"/>
    </row>
    <row r="2198" spans="3:4" x14ac:dyDescent="0.25">
      <c r="C2198" s="64">
        <f t="shared" si="33"/>
        <v>188142638021.85895</v>
      </c>
      <c r="D2198" s="64"/>
    </row>
    <row r="2199" spans="3:4" x14ac:dyDescent="0.25">
      <c r="C2199" s="64">
        <f t="shared" si="33"/>
        <v>190180849926.76239</v>
      </c>
      <c r="D2199" s="64"/>
    </row>
    <row r="2200" spans="3:4" x14ac:dyDescent="0.25">
      <c r="C2200" s="64">
        <f t="shared" si="33"/>
        <v>192241142460.63562</v>
      </c>
      <c r="D2200" s="64"/>
    </row>
    <row r="2201" spans="3:4" x14ac:dyDescent="0.25">
      <c r="C2201" s="64">
        <f t="shared" si="33"/>
        <v>194323754830.29248</v>
      </c>
      <c r="D2201" s="64"/>
    </row>
    <row r="2202" spans="3:4" x14ac:dyDescent="0.25">
      <c r="C2202" s="64">
        <f t="shared" si="33"/>
        <v>196428928833.95398</v>
      </c>
      <c r="D2202" s="64"/>
    </row>
    <row r="2203" spans="3:4" x14ac:dyDescent="0.25">
      <c r="C2203" s="64">
        <f t="shared" si="33"/>
        <v>198556908889.32181</v>
      </c>
      <c r="D2203" s="64"/>
    </row>
    <row r="2204" spans="3:4" x14ac:dyDescent="0.25">
      <c r="C2204" s="64">
        <f t="shared" si="33"/>
        <v>200707942061.95612</v>
      </c>
      <c r="D2204" s="64"/>
    </row>
    <row r="2205" spans="3:4" x14ac:dyDescent="0.25">
      <c r="C2205" s="64">
        <f t="shared" si="33"/>
        <v>202882278093.96063</v>
      </c>
      <c r="D2205" s="64"/>
    </row>
    <row r="2206" spans="3:4" x14ac:dyDescent="0.25">
      <c r="C2206" s="64">
        <f t="shared" si="33"/>
        <v>205080169432.97852</v>
      </c>
      <c r="D2206" s="64"/>
    </row>
    <row r="2207" spans="3:4" x14ac:dyDescent="0.25">
      <c r="C2207" s="64">
        <f t="shared" si="33"/>
        <v>207301871261.50244</v>
      </c>
      <c r="D2207" s="64"/>
    </row>
    <row r="2208" spans="3:4" x14ac:dyDescent="0.25">
      <c r="C2208" s="64">
        <f t="shared" si="33"/>
        <v>209547641526.50204</v>
      </c>
      <c r="D2208" s="64"/>
    </row>
    <row r="2209" spans="3:4" x14ac:dyDescent="0.25">
      <c r="C2209" s="64">
        <f t="shared" si="33"/>
        <v>211817740969.37247</v>
      </c>
      <c r="D2209" s="64"/>
    </row>
    <row r="2210" spans="3:4" x14ac:dyDescent="0.25">
      <c r="C2210" s="64">
        <f t="shared" si="33"/>
        <v>214112433156.20731</v>
      </c>
      <c r="D2210" s="64"/>
    </row>
    <row r="2211" spans="3:4" x14ac:dyDescent="0.25">
      <c r="C2211" s="64">
        <f t="shared" si="33"/>
        <v>216431984508.39954</v>
      </c>
      <c r="D2211" s="64"/>
    </row>
    <row r="2212" spans="3:4" x14ac:dyDescent="0.25">
      <c r="C2212" s="64">
        <f t="shared" si="33"/>
        <v>218776664333.57385</v>
      </c>
      <c r="D2212" s="64"/>
    </row>
    <row r="2213" spans="3:4" x14ac:dyDescent="0.25">
      <c r="C2213" s="64">
        <f t="shared" si="33"/>
        <v>221146744856.85422</v>
      </c>
      <c r="D2213" s="64"/>
    </row>
    <row r="2214" spans="3:4" x14ac:dyDescent="0.25">
      <c r="C2214" s="64">
        <f t="shared" si="33"/>
        <v>223542501252.47012</v>
      </c>
      <c r="D2214" s="64"/>
    </row>
    <row r="2215" spans="3:4" x14ac:dyDescent="0.25">
      <c r="C2215" s="64">
        <f t="shared" si="33"/>
        <v>225964211675.7052</v>
      </c>
      <c r="D2215" s="64"/>
    </row>
    <row r="2216" spans="3:4" x14ac:dyDescent="0.25">
      <c r="C2216" s="64">
        <f t="shared" si="33"/>
        <v>228412157295.19199</v>
      </c>
      <c r="D2216" s="64"/>
    </row>
    <row r="2217" spans="3:4" x14ac:dyDescent="0.25">
      <c r="C2217" s="64">
        <f t="shared" si="33"/>
        <v>230886622325.55655</v>
      </c>
      <c r="D2217" s="64"/>
    </row>
    <row r="2218" spans="3:4" x14ac:dyDescent="0.25">
      <c r="C2218" s="64">
        <f t="shared" si="33"/>
        <v>233387894060.41672</v>
      </c>
      <c r="D2218" s="64"/>
    </row>
    <row r="2219" spans="3:4" x14ac:dyDescent="0.25">
      <c r="C2219" s="64">
        <f t="shared" si="33"/>
        <v>235916262905.73788</v>
      </c>
      <c r="D2219" s="64"/>
    </row>
    <row r="2220" spans="3:4" x14ac:dyDescent="0.25">
      <c r="C2220" s="64">
        <f t="shared" si="33"/>
        <v>238472022413.55002</v>
      </c>
      <c r="D2220" s="64"/>
    </row>
    <row r="2221" spans="3:4" x14ac:dyDescent="0.25">
      <c r="C2221" s="64">
        <f t="shared" si="33"/>
        <v>241055469316.03012</v>
      </c>
      <c r="D2221" s="64"/>
    </row>
    <row r="2222" spans="3:4" x14ac:dyDescent="0.25">
      <c r="C2222" s="64">
        <f t="shared" si="33"/>
        <v>243666903559.95377</v>
      </c>
      <c r="D2222" s="64"/>
    </row>
    <row r="2223" spans="3:4" x14ac:dyDescent="0.25">
      <c r="C2223" s="64">
        <f t="shared" si="33"/>
        <v>246306628341.5199</v>
      </c>
      <c r="D2223" s="64"/>
    </row>
    <row r="2224" spans="3:4" x14ac:dyDescent="0.25">
      <c r="C2224" s="64">
        <f t="shared" si="33"/>
        <v>248974950141.55301</v>
      </c>
      <c r="D2224" s="64"/>
    </row>
    <row r="2225" spans="3:4" x14ac:dyDescent="0.25">
      <c r="C2225" s="64">
        <f t="shared" si="33"/>
        <v>251672178761.08649</v>
      </c>
      <c r="D2225" s="64"/>
    </row>
    <row r="2226" spans="3:4" x14ac:dyDescent="0.25">
      <c r="C2226" s="64">
        <f t="shared" si="33"/>
        <v>254398627357.33157</v>
      </c>
      <c r="D2226" s="64"/>
    </row>
    <row r="2227" spans="3:4" x14ac:dyDescent="0.25">
      <c r="C2227" s="64">
        <f t="shared" si="33"/>
        <v>257154612480.03598</v>
      </c>
      <c r="D2227" s="64"/>
    </row>
    <row r="2228" spans="3:4" x14ac:dyDescent="0.25">
      <c r="C2228" s="64">
        <f t="shared" si="33"/>
        <v>259940454108.23636</v>
      </c>
      <c r="D2228" s="64"/>
    </row>
    <row r="2229" spans="3:4" x14ac:dyDescent="0.25">
      <c r="C2229" s="64">
        <f t="shared" si="33"/>
        <v>262756475687.40891</v>
      </c>
      <c r="D2229" s="64"/>
    </row>
    <row r="2230" spans="3:4" x14ac:dyDescent="0.25">
      <c r="C2230" s="64">
        <f t="shared" si="33"/>
        <v>265603004167.02249</v>
      </c>
      <c r="D2230" s="64"/>
    </row>
    <row r="2231" spans="3:4" x14ac:dyDescent="0.25">
      <c r="C2231" s="64">
        <f t="shared" si="33"/>
        <v>268480370038.49854</v>
      </c>
      <c r="D2231" s="64"/>
    </row>
    <row r="2232" spans="3:4" x14ac:dyDescent="0.25">
      <c r="C2232" s="64">
        <f t="shared" si="33"/>
        <v>271388907373.58224</v>
      </c>
      <c r="D2232" s="64"/>
    </row>
    <row r="2233" spans="3:4" x14ac:dyDescent="0.25">
      <c r="C2233" s="64">
        <f t="shared" si="33"/>
        <v>274328953863.12936</v>
      </c>
      <c r="D2233" s="64"/>
    </row>
    <row r="2234" spans="3:4" x14ac:dyDescent="0.25">
      <c r="C2234" s="64">
        <f t="shared" si="33"/>
        <v>277300850856.31323</v>
      </c>
      <c r="D2234" s="64"/>
    </row>
    <row r="2235" spans="3:4" x14ac:dyDescent="0.25">
      <c r="C2235" s="64">
        <f t="shared" si="33"/>
        <v>280304943400.25659</v>
      </c>
      <c r="D2235" s="64"/>
    </row>
    <row r="2236" spans="3:4" x14ac:dyDescent="0.25">
      <c r="C2236" s="64">
        <f t="shared" si="33"/>
        <v>283341580280.09265</v>
      </c>
      <c r="D2236" s="64"/>
    </row>
    <row r="2237" spans="3:4" x14ac:dyDescent="0.25">
      <c r="C2237" s="64">
        <f t="shared" si="33"/>
        <v>286411114059.46033</v>
      </c>
      <c r="D2237" s="64"/>
    </row>
    <row r="2238" spans="3:4" x14ac:dyDescent="0.25">
      <c r="C2238" s="64">
        <f t="shared" si="33"/>
        <v>289513901121.43781</v>
      </c>
      <c r="D2238" s="64"/>
    </row>
    <row r="2239" spans="3:4" x14ac:dyDescent="0.25">
      <c r="C2239" s="64">
        <f t="shared" si="33"/>
        <v>292650301709.92004</v>
      </c>
      <c r="D2239" s="64"/>
    </row>
    <row r="2240" spans="3:4" x14ac:dyDescent="0.25">
      <c r="C2240" s="64">
        <f t="shared" si="33"/>
        <v>295820679971.44415</v>
      </c>
      <c r="D2240" s="64"/>
    </row>
    <row r="2241" spans="3:4" x14ac:dyDescent="0.25">
      <c r="C2241" s="64">
        <f t="shared" si="33"/>
        <v>299025403997.46808</v>
      </c>
      <c r="D2241" s="64"/>
    </row>
    <row r="2242" spans="3:4" x14ac:dyDescent="0.25">
      <c r="C2242" s="64">
        <f t="shared" si="33"/>
        <v>302264845867.1073</v>
      </c>
      <c r="D2242" s="64"/>
    </row>
    <row r="2243" spans="3:4" x14ac:dyDescent="0.25">
      <c r="C2243" s="64">
        <f t="shared" si="33"/>
        <v>305539381690.33429</v>
      </c>
      <c r="D2243" s="64"/>
    </row>
    <row r="2244" spans="3:4" x14ac:dyDescent="0.25">
      <c r="C2244" s="64">
        <f t="shared" ref="C2244:C2307" si="34">C2243*(1+0.13/12)-7</f>
        <v>308849391651.64624</v>
      </c>
      <c r="D2244" s="64"/>
    </row>
    <row r="2245" spans="3:4" x14ac:dyDescent="0.25">
      <c r="C2245" s="64">
        <f t="shared" si="34"/>
        <v>312195260054.20569</v>
      </c>
      <c r="D2245" s="64"/>
    </row>
    <row r="2246" spans="3:4" x14ac:dyDescent="0.25">
      <c r="C2246" s="64">
        <f t="shared" si="34"/>
        <v>315577375364.45953</v>
      </c>
      <c r="D2246" s="64"/>
    </row>
    <row r="2247" spans="3:4" x14ac:dyDescent="0.25">
      <c r="C2247" s="64">
        <f t="shared" si="34"/>
        <v>318996130257.24115</v>
      </c>
      <c r="D2247" s="64"/>
    </row>
    <row r="2248" spans="3:4" x14ac:dyDescent="0.25">
      <c r="C2248" s="64">
        <f t="shared" si="34"/>
        <v>322451921661.36121</v>
      </c>
      <c r="D2248" s="64"/>
    </row>
    <row r="2249" spans="3:4" x14ac:dyDescent="0.25">
      <c r="C2249" s="64">
        <f t="shared" si="34"/>
        <v>325945150805.69257</v>
      </c>
      <c r="D2249" s="64"/>
    </row>
    <row r="2250" spans="3:4" x14ac:dyDescent="0.25">
      <c r="C2250" s="64">
        <f t="shared" si="34"/>
        <v>329476223265.75421</v>
      </c>
      <c r="D2250" s="64"/>
    </row>
    <row r="2251" spans="3:4" x14ac:dyDescent="0.25">
      <c r="C2251" s="64">
        <f t="shared" si="34"/>
        <v>333045549010.79987</v>
      </c>
      <c r="D2251" s="64"/>
    </row>
    <row r="2252" spans="3:4" x14ac:dyDescent="0.25">
      <c r="C2252" s="64">
        <f t="shared" si="34"/>
        <v>336653542451.41681</v>
      </c>
      <c r="D2252" s="64"/>
    </row>
    <row r="2253" spans="3:4" x14ac:dyDescent="0.25">
      <c r="C2253" s="64">
        <f t="shared" si="34"/>
        <v>340300622487.64044</v>
      </c>
      <c r="D2253" s="64"/>
    </row>
    <row r="2254" spans="3:4" x14ac:dyDescent="0.25">
      <c r="C2254" s="64">
        <f t="shared" si="34"/>
        <v>343987212557.58984</v>
      </c>
      <c r="D2254" s="64"/>
    </row>
    <row r="2255" spans="3:4" x14ac:dyDescent="0.25">
      <c r="C2255" s="64">
        <f t="shared" si="34"/>
        <v>347713740686.63037</v>
      </c>
      <c r="D2255" s="64"/>
    </row>
    <row r="2256" spans="3:4" x14ac:dyDescent="0.25">
      <c r="C2256" s="64">
        <f t="shared" si="34"/>
        <v>351480639537.06885</v>
      </c>
      <c r="D2256" s="64"/>
    </row>
    <row r="2257" spans="3:4" x14ac:dyDescent="0.25">
      <c r="C2257" s="64">
        <f t="shared" si="34"/>
        <v>355288346458.38708</v>
      </c>
      <c r="D2257" s="64"/>
    </row>
    <row r="2258" spans="3:4" x14ac:dyDescent="0.25">
      <c r="C2258" s="64">
        <f t="shared" si="34"/>
        <v>359137303538.01959</v>
      </c>
      <c r="D2258" s="64"/>
    </row>
    <row r="2259" spans="3:4" x14ac:dyDescent="0.25">
      <c r="C2259" s="64">
        <f t="shared" si="34"/>
        <v>363027957652.68146</v>
      </c>
      <c r="D2259" s="64"/>
    </row>
    <row r="2260" spans="3:4" x14ac:dyDescent="0.25">
      <c r="C2260" s="64">
        <f t="shared" si="34"/>
        <v>366960760520.25214</v>
      </c>
      <c r="D2260" s="64"/>
    </row>
    <row r="2261" spans="3:4" x14ac:dyDescent="0.25">
      <c r="C2261" s="64">
        <f t="shared" si="34"/>
        <v>370936168752.2215</v>
      </c>
      <c r="D2261" s="64"/>
    </row>
    <row r="2262" spans="3:4" x14ac:dyDescent="0.25">
      <c r="C2262" s="64">
        <f t="shared" si="34"/>
        <v>374954643906.70386</v>
      </c>
      <c r="D2262" s="64"/>
    </row>
    <row r="2263" spans="3:4" x14ac:dyDescent="0.25">
      <c r="C2263" s="64">
        <f t="shared" si="34"/>
        <v>379016652542.02643</v>
      </c>
      <c r="D2263" s="64"/>
    </row>
    <row r="2264" spans="3:4" x14ac:dyDescent="0.25">
      <c r="C2264" s="64">
        <f t="shared" si="34"/>
        <v>383122666270.89838</v>
      </c>
      <c r="D2264" s="64"/>
    </row>
    <row r="2265" spans="3:4" x14ac:dyDescent="0.25">
      <c r="C2265" s="64">
        <f t="shared" si="34"/>
        <v>387273161815.16638</v>
      </c>
      <c r="D2265" s="64"/>
    </row>
    <row r="2266" spans="3:4" x14ac:dyDescent="0.25">
      <c r="C2266" s="64">
        <f t="shared" si="34"/>
        <v>391468621061.164</v>
      </c>
      <c r="D2266" s="64"/>
    </row>
    <row r="2267" spans="3:4" x14ac:dyDescent="0.25">
      <c r="C2267" s="64">
        <f t="shared" si="34"/>
        <v>395709531115.65991</v>
      </c>
      <c r="D2267" s="64"/>
    </row>
    <row r="2268" spans="3:4" x14ac:dyDescent="0.25">
      <c r="C2268" s="64">
        <f t="shared" si="34"/>
        <v>399996384362.41284</v>
      </c>
      <c r="D2268" s="64"/>
    </row>
    <row r="2269" spans="3:4" x14ac:dyDescent="0.25">
      <c r="C2269" s="64">
        <f t="shared" si="34"/>
        <v>404329678519.33893</v>
      </c>
      <c r="D2269" s="64"/>
    </row>
    <row r="2270" spans="3:4" x14ac:dyDescent="0.25">
      <c r="C2270" s="64">
        <f t="shared" si="34"/>
        <v>408709916696.2984</v>
      </c>
      <c r="D2270" s="64"/>
    </row>
    <row r="2271" spans="3:4" x14ac:dyDescent="0.25">
      <c r="C2271" s="64">
        <f t="shared" si="34"/>
        <v>413137607453.50824</v>
      </c>
      <c r="D2271" s="64"/>
    </row>
    <row r="2272" spans="3:4" x14ac:dyDescent="0.25">
      <c r="C2272" s="64">
        <f t="shared" si="34"/>
        <v>417613264860.58789</v>
      </c>
      <c r="D2272" s="64"/>
    </row>
    <row r="2273" spans="3:4" x14ac:dyDescent="0.25">
      <c r="C2273" s="64">
        <f t="shared" si="34"/>
        <v>422137408556.2442</v>
      </c>
      <c r="D2273" s="64"/>
    </row>
    <row r="2274" spans="3:4" x14ac:dyDescent="0.25">
      <c r="C2274" s="64">
        <f t="shared" si="34"/>
        <v>426710563808.60345</v>
      </c>
      <c r="D2274" s="64"/>
    </row>
    <row r="2275" spans="3:4" x14ac:dyDescent="0.25">
      <c r="C2275" s="64">
        <f t="shared" si="34"/>
        <v>431333261576.19659</v>
      </c>
      <c r="D2275" s="64"/>
    </row>
    <row r="2276" spans="3:4" x14ac:dyDescent="0.25">
      <c r="C2276" s="64">
        <f t="shared" si="34"/>
        <v>436006038569.60535</v>
      </c>
      <c r="D2276" s="64"/>
    </row>
    <row r="2277" spans="3:4" x14ac:dyDescent="0.25">
      <c r="C2277" s="64">
        <f t="shared" si="34"/>
        <v>440729437313.77606</v>
      </c>
      <c r="D2277" s="64"/>
    </row>
    <row r="2278" spans="3:4" x14ac:dyDescent="0.25">
      <c r="C2278" s="64">
        <f t="shared" si="34"/>
        <v>445504006211.00861</v>
      </c>
      <c r="D2278" s="64"/>
    </row>
    <row r="2279" spans="3:4" x14ac:dyDescent="0.25">
      <c r="C2279" s="64">
        <f t="shared" si="34"/>
        <v>450330299604.62781</v>
      </c>
      <c r="D2279" s="64"/>
    </row>
    <row r="2280" spans="3:4" x14ac:dyDescent="0.25">
      <c r="C2280" s="64">
        <f t="shared" si="34"/>
        <v>455208877843.34454</v>
      </c>
      <c r="D2280" s="64"/>
    </row>
    <row r="2281" spans="3:4" x14ac:dyDescent="0.25">
      <c r="C2281" s="64">
        <f t="shared" si="34"/>
        <v>460140307346.31409</v>
      </c>
      <c r="D2281" s="64"/>
    </row>
    <row r="2282" spans="3:4" x14ac:dyDescent="0.25">
      <c r="C2282" s="64">
        <f t="shared" si="34"/>
        <v>465125160668.89911</v>
      </c>
      <c r="D2282" s="64"/>
    </row>
    <row r="2283" spans="3:4" x14ac:dyDescent="0.25">
      <c r="C2283" s="64">
        <f t="shared" si="34"/>
        <v>470164016569.14551</v>
      </c>
      <c r="D2283" s="64"/>
    </row>
    <row r="2284" spans="3:4" x14ac:dyDescent="0.25">
      <c r="C2284" s="64">
        <f t="shared" si="34"/>
        <v>475257460074.97791</v>
      </c>
      <c r="D2284" s="64"/>
    </row>
    <row r="2285" spans="3:4" x14ac:dyDescent="0.25">
      <c r="C2285" s="64">
        <f t="shared" si="34"/>
        <v>480406082552.12347</v>
      </c>
      <c r="D2285" s="64"/>
    </row>
    <row r="2286" spans="3:4" x14ac:dyDescent="0.25">
      <c r="C2286" s="64">
        <f t="shared" si="34"/>
        <v>485610481772.77142</v>
      </c>
      <c r="D2286" s="64"/>
    </row>
    <row r="2287" spans="3:4" x14ac:dyDescent="0.25">
      <c r="C2287" s="64">
        <f t="shared" si="34"/>
        <v>490871261984.97638</v>
      </c>
      <c r="D2287" s="64"/>
    </row>
    <row r="2288" spans="3:4" x14ac:dyDescent="0.25">
      <c r="C2288" s="64">
        <f t="shared" si="34"/>
        <v>496189033982.8136</v>
      </c>
      <c r="D2288" s="64"/>
    </row>
    <row r="2289" spans="3:4" x14ac:dyDescent="0.25">
      <c r="C2289" s="64">
        <f t="shared" si="34"/>
        <v>501564415177.29407</v>
      </c>
      <c r="D2289" s="64"/>
    </row>
    <row r="2290" spans="3:4" x14ac:dyDescent="0.25">
      <c r="C2290" s="64">
        <f t="shared" si="34"/>
        <v>506998029668.04803</v>
      </c>
      <c r="D2290" s="64"/>
    </row>
    <row r="2291" spans="3:4" x14ac:dyDescent="0.25">
      <c r="C2291" s="64">
        <f t="shared" si="34"/>
        <v>512490508315.78516</v>
      </c>
      <c r="D2291" s="64"/>
    </row>
    <row r="2292" spans="3:4" x14ac:dyDescent="0.25">
      <c r="C2292" s="64">
        <f t="shared" si="34"/>
        <v>518042488815.53943</v>
      </c>
      <c r="D2292" s="64"/>
    </row>
    <row r="2293" spans="3:4" x14ac:dyDescent="0.25">
      <c r="C2293" s="64">
        <f t="shared" si="34"/>
        <v>523654615770.7077</v>
      </c>
      <c r="D2293" s="64"/>
    </row>
    <row r="2294" spans="3:4" x14ac:dyDescent="0.25">
      <c r="C2294" s="64">
        <f t="shared" si="34"/>
        <v>529327540767.89032</v>
      </c>
      <c r="D2294" s="64"/>
    </row>
    <row r="2295" spans="3:4" x14ac:dyDescent="0.25">
      <c r="C2295" s="64">
        <f t="shared" si="34"/>
        <v>535061922452.54242</v>
      </c>
      <c r="D2295" s="64"/>
    </row>
    <row r="2296" spans="3:4" x14ac:dyDescent="0.25">
      <c r="C2296" s="64">
        <f t="shared" si="34"/>
        <v>540858426605.44495</v>
      </c>
      <c r="D2296" s="64"/>
    </row>
    <row r="2297" spans="3:4" x14ac:dyDescent="0.25">
      <c r="C2297" s="64">
        <f t="shared" si="34"/>
        <v>546717726220.00391</v>
      </c>
      <c r="D2297" s="64"/>
    </row>
    <row r="2298" spans="3:4" x14ac:dyDescent="0.25">
      <c r="C2298" s="64">
        <f t="shared" si="34"/>
        <v>552640501580.38721</v>
      </c>
      <c r="D2298" s="64"/>
    </row>
    <row r="2299" spans="3:4" x14ac:dyDescent="0.25">
      <c r="C2299" s="64">
        <f t="shared" si="34"/>
        <v>558627440340.50806</v>
      </c>
      <c r="D2299" s="64"/>
    </row>
    <row r="2300" spans="3:4" x14ac:dyDescent="0.25">
      <c r="C2300" s="64">
        <f t="shared" si="34"/>
        <v>564679237603.86353</v>
      </c>
      <c r="D2300" s="64"/>
    </row>
    <row r="2301" spans="3:4" x14ac:dyDescent="0.25">
      <c r="C2301" s="64">
        <f t="shared" si="34"/>
        <v>570796596004.23865</v>
      </c>
      <c r="D2301" s="64"/>
    </row>
    <row r="2302" spans="3:4" x14ac:dyDescent="0.25">
      <c r="C2302" s="64">
        <f t="shared" si="34"/>
        <v>576980225787.28455</v>
      </c>
      <c r="D2302" s="64"/>
    </row>
    <row r="2303" spans="3:4" x14ac:dyDescent="0.25">
      <c r="C2303" s="64">
        <f t="shared" si="34"/>
        <v>583230844892.9801</v>
      </c>
      <c r="D2303" s="64"/>
    </row>
    <row r="2304" spans="3:4" x14ac:dyDescent="0.25">
      <c r="C2304" s="64">
        <f t="shared" si="34"/>
        <v>589549179038.9873</v>
      </c>
      <c r="D2304" s="64"/>
    </row>
    <row r="2305" spans="3:4" x14ac:dyDescent="0.25">
      <c r="C2305" s="64">
        <f t="shared" si="34"/>
        <v>595935961804.90967</v>
      </c>
      <c r="D2305" s="64"/>
    </row>
    <row r="2306" spans="3:4" x14ac:dyDescent="0.25">
      <c r="C2306" s="64">
        <f t="shared" si="34"/>
        <v>602391934717.46277</v>
      </c>
      <c r="D2306" s="64"/>
    </row>
    <row r="2307" spans="3:4" x14ac:dyDescent="0.25">
      <c r="C2307" s="64">
        <f t="shared" si="34"/>
        <v>608917847336.5686</v>
      </c>
      <c r="D2307" s="64"/>
    </row>
    <row r="2308" spans="3:4" x14ac:dyDescent="0.25">
      <c r="C2308" s="64">
        <f t="shared" ref="C2308:C2371" si="35">C2307*(1+0.13/12)-7</f>
        <v>615514457342.38135</v>
      </c>
      <c r="D2308" s="64"/>
    </row>
    <row r="2309" spans="3:4" x14ac:dyDescent="0.25">
      <c r="C2309" s="64">
        <f t="shared" si="35"/>
        <v>622182530623.25708</v>
      </c>
      <c r="D2309" s="64"/>
    </row>
    <row r="2310" spans="3:4" x14ac:dyDescent="0.25">
      <c r="C2310" s="64">
        <f t="shared" si="35"/>
        <v>628922841364.67566</v>
      </c>
      <c r="D2310" s="64"/>
    </row>
    <row r="2311" spans="3:4" x14ac:dyDescent="0.25">
      <c r="C2311" s="64">
        <f t="shared" si="35"/>
        <v>635736172139.12622</v>
      </c>
      <c r="D2311" s="64"/>
    </row>
    <row r="2312" spans="3:4" x14ac:dyDescent="0.25">
      <c r="C2312" s="64">
        <f t="shared" si="35"/>
        <v>642623313996.96667</v>
      </c>
      <c r="D2312" s="64"/>
    </row>
    <row r="2313" spans="3:4" x14ac:dyDescent="0.25">
      <c r="C2313" s="64">
        <f t="shared" si="35"/>
        <v>649585066558.26709</v>
      </c>
      <c r="D2313" s="64"/>
    </row>
    <row r="2314" spans="3:4" x14ac:dyDescent="0.25">
      <c r="C2314" s="64">
        <f t="shared" si="35"/>
        <v>656622238105.64832</v>
      </c>
      <c r="D2314" s="64"/>
    </row>
    <row r="2315" spans="3:4" x14ac:dyDescent="0.25">
      <c r="C2315" s="64">
        <f t="shared" si="35"/>
        <v>663735645678.1261</v>
      </c>
      <c r="D2315" s="64"/>
    </row>
    <row r="2316" spans="3:4" x14ac:dyDescent="0.25">
      <c r="C2316" s="64">
        <f t="shared" si="35"/>
        <v>670926115165.97241</v>
      </c>
      <c r="D2316" s="64"/>
    </row>
    <row r="2317" spans="3:4" x14ac:dyDescent="0.25">
      <c r="C2317" s="64">
        <f t="shared" si="35"/>
        <v>678194481406.60376</v>
      </c>
      <c r="D2317" s="64"/>
    </row>
    <row r="2318" spans="3:4" x14ac:dyDescent="0.25">
      <c r="C2318" s="64">
        <f t="shared" si="35"/>
        <v>685541588281.50854</v>
      </c>
      <c r="D2318" s="64"/>
    </row>
    <row r="2319" spans="3:4" x14ac:dyDescent="0.25">
      <c r="C2319" s="64">
        <f t="shared" si="35"/>
        <v>692968288814.22485</v>
      </c>
      <c r="D2319" s="64"/>
    </row>
    <row r="2320" spans="3:4" x14ac:dyDescent="0.25">
      <c r="C2320" s="64">
        <f t="shared" si="35"/>
        <v>700475445269.37891</v>
      </c>
      <c r="D2320" s="64"/>
    </row>
    <row r="2321" spans="3:4" x14ac:dyDescent="0.25">
      <c r="C2321" s="64">
        <f t="shared" si="35"/>
        <v>708063929252.79712</v>
      </c>
      <c r="D2321" s="64"/>
    </row>
    <row r="2322" spans="3:4" x14ac:dyDescent="0.25">
      <c r="C2322" s="64">
        <f t="shared" si="35"/>
        <v>715734621812.70239</v>
      </c>
      <c r="D2322" s="64"/>
    </row>
    <row r="2323" spans="3:4" x14ac:dyDescent="0.25">
      <c r="C2323" s="64">
        <f t="shared" si="35"/>
        <v>723488413542.00659</v>
      </c>
      <c r="D2323" s="64"/>
    </row>
    <row r="2324" spans="3:4" x14ac:dyDescent="0.25">
      <c r="C2324" s="64">
        <f t="shared" si="35"/>
        <v>731326204681.71155</v>
      </c>
      <c r="D2324" s="64"/>
    </row>
    <row r="2325" spans="3:4" x14ac:dyDescent="0.25">
      <c r="C2325" s="64">
        <f t="shared" si="35"/>
        <v>739248905225.43005</v>
      </c>
      <c r="D2325" s="64"/>
    </row>
    <row r="2326" spans="3:4" x14ac:dyDescent="0.25">
      <c r="C2326" s="64">
        <f t="shared" si="35"/>
        <v>747257435025.03882</v>
      </c>
      <c r="D2326" s="64"/>
    </row>
    <row r="2327" spans="3:4" x14ac:dyDescent="0.25">
      <c r="C2327" s="64">
        <f t="shared" si="35"/>
        <v>755352723897.47668</v>
      </c>
      <c r="D2327" s="64"/>
    </row>
    <row r="2328" spans="3:4" x14ac:dyDescent="0.25">
      <c r="C2328" s="64">
        <f t="shared" si="35"/>
        <v>763535711732.69934</v>
      </c>
      <c r="D2328" s="64"/>
    </row>
    <row r="2329" spans="3:4" x14ac:dyDescent="0.25">
      <c r="C2329" s="64">
        <f t="shared" si="35"/>
        <v>771807348602.80347</v>
      </c>
      <c r="D2329" s="64"/>
    </row>
    <row r="2330" spans="3:4" x14ac:dyDescent="0.25">
      <c r="C2330" s="64">
        <f t="shared" si="35"/>
        <v>780168594872.33374</v>
      </c>
      <c r="D2330" s="64"/>
    </row>
    <row r="2331" spans="3:4" x14ac:dyDescent="0.25">
      <c r="C2331" s="64">
        <f t="shared" si="35"/>
        <v>788620421309.78394</v>
      </c>
      <c r="D2331" s="64"/>
    </row>
    <row r="2332" spans="3:4" x14ac:dyDescent="0.25">
      <c r="C2332" s="64">
        <f t="shared" si="35"/>
        <v>797163809200.30652</v>
      </c>
      <c r="D2332" s="64"/>
    </row>
    <row r="2333" spans="3:4" x14ac:dyDescent="0.25">
      <c r="C2333" s="64">
        <f t="shared" si="35"/>
        <v>805799750459.64307</v>
      </c>
      <c r="D2333" s="64"/>
    </row>
    <row r="2334" spans="3:4" x14ac:dyDescent="0.25">
      <c r="C2334" s="64">
        <f t="shared" si="35"/>
        <v>814529247749.28918</v>
      </c>
      <c r="D2334" s="64"/>
    </row>
    <row r="2335" spans="3:4" x14ac:dyDescent="0.25">
      <c r="C2335" s="64">
        <f t="shared" si="35"/>
        <v>823353314592.90637</v>
      </c>
      <c r="D2335" s="64"/>
    </row>
    <row r="2336" spans="3:4" x14ac:dyDescent="0.25">
      <c r="C2336" s="64">
        <f t="shared" si="35"/>
        <v>832272975493.99609</v>
      </c>
      <c r="D2336" s="64"/>
    </row>
    <row r="2337" spans="3:4" x14ac:dyDescent="0.25">
      <c r="C2337" s="64">
        <f t="shared" si="35"/>
        <v>841289266054.84766</v>
      </c>
      <c r="D2337" s="64"/>
    </row>
    <row r="2338" spans="3:4" x14ac:dyDescent="0.25">
      <c r="C2338" s="64">
        <f t="shared" si="35"/>
        <v>850403233096.77515</v>
      </c>
      <c r="D2338" s="64"/>
    </row>
    <row r="2339" spans="3:4" x14ac:dyDescent="0.25">
      <c r="C2339" s="64">
        <f t="shared" si="35"/>
        <v>859615934781.65686</v>
      </c>
      <c r="D2339" s="64"/>
    </row>
    <row r="2340" spans="3:4" x14ac:dyDescent="0.25">
      <c r="C2340" s="64">
        <f t="shared" si="35"/>
        <v>868928440734.79138</v>
      </c>
      <c r="D2340" s="64"/>
    </row>
    <row r="2341" spans="3:4" x14ac:dyDescent="0.25">
      <c r="C2341" s="64">
        <f t="shared" si="35"/>
        <v>878341832169.08484</v>
      </c>
      <c r="D2341" s="64"/>
    </row>
    <row r="2342" spans="3:4" x14ac:dyDescent="0.25">
      <c r="C2342" s="64">
        <f t="shared" si="35"/>
        <v>887857202010.58313</v>
      </c>
      <c r="D2342" s="64"/>
    </row>
    <row r="2343" spans="3:4" x14ac:dyDescent="0.25">
      <c r="C2343" s="64">
        <f t="shared" si="35"/>
        <v>897475655025.36438</v>
      </c>
      <c r="D2343" s="64"/>
    </row>
    <row r="2344" spans="3:4" x14ac:dyDescent="0.25">
      <c r="C2344" s="64">
        <f t="shared" si="35"/>
        <v>907198307947.80579</v>
      </c>
      <c r="D2344" s="64"/>
    </row>
    <row r="2345" spans="3:4" x14ac:dyDescent="0.25">
      <c r="C2345" s="64">
        <f t="shared" si="35"/>
        <v>917026289610.24023</v>
      </c>
      <c r="D2345" s="64"/>
    </row>
    <row r="2346" spans="3:4" x14ac:dyDescent="0.25">
      <c r="C2346" s="64">
        <f t="shared" si="35"/>
        <v>926960741074.0177</v>
      </c>
      <c r="D2346" s="64"/>
    </row>
    <row r="2347" spans="3:4" x14ac:dyDescent="0.25">
      <c r="C2347" s="64">
        <f t="shared" si="35"/>
        <v>937002815761.98621</v>
      </c>
      <c r="D2347" s="64"/>
    </row>
    <row r="2348" spans="3:4" x14ac:dyDescent="0.25">
      <c r="C2348" s="64">
        <f t="shared" si="35"/>
        <v>947153679592.40759</v>
      </c>
      <c r="D2348" s="64"/>
    </row>
    <row r="2349" spans="3:4" x14ac:dyDescent="0.25">
      <c r="C2349" s="64">
        <f t="shared" si="35"/>
        <v>957414511114.32532</v>
      </c>
      <c r="D2349" s="64"/>
    </row>
    <row r="2350" spans="3:4" x14ac:dyDescent="0.25">
      <c r="C2350" s="64">
        <f t="shared" si="35"/>
        <v>967786501644.39709</v>
      </c>
      <c r="D2350" s="64"/>
    </row>
    <row r="2351" spans="3:4" x14ac:dyDescent="0.25">
      <c r="C2351" s="64">
        <f t="shared" si="35"/>
        <v>978270855405.2113</v>
      </c>
      <c r="D2351" s="64"/>
    </row>
    <row r="2352" spans="3:4" x14ac:dyDescent="0.25">
      <c r="C2352" s="64">
        <f t="shared" si="35"/>
        <v>988868789665.10095</v>
      </c>
      <c r="D2352" s="64"/>
    </row>
    <row r="2353" spans="3:4" x14ac:dyDescent="0.25">
      <c r="C2353" s="64">
        <f t="shared" si="35"/>
        <v>999581534879.47278</v>
      </c>
      <c r="D2353" s="64"/>
    </row>
    <row r="2354" spans="3:4" x14ac:dyDescent="0.25">
      <c r="C2354" s="64">
        <f t="shared" si="35"/>
        <v>1010410334833.667</v>
      </c>
      <c r="D2354" s="64"/>
    </row>
    <row r="2355" spans="3:4" x14ac:dyDescent="0.25">
      <c r="C2355" s="64">
        <f t="shared" si="35"/>
        <v>1021356446787.365</v>
      </c>
      <c r="D2355" s="64"/>
    </row>
    <row r="2356" spans="3:4" x14ac:dyDescent="0.25">
      <c r="C2356" s="64">
        <f t="shared" si="35"/>
        <v>1032421141620.5614</v>
      </c>
      <c r="D2356" s="64"/>
    </row>
    <row r="2357" spans="3:4" x14ac:dyDescent="0.25">
      <c r="C2357" s="64">
        <f t="shared" si="35"/>
        <v>1043605703981.1174</v>
      </c>
      <c r="D2357" s="64"/>
    </row>
    <row r="2358" spans="3:4" x14ac:dyDescent="0.25">
      <c r="C2358" s="64">
        <f t="shared" si="35"/>
        <v>1054911432433.9128</v>
      </c>
      <c r="D2358" s="64"/>
    </row>
    <row r="2359" spans="3:4" x14ac:dyDescent="0.25">
      <c r="C2359" s="64">
        <f t="shared" si="35"/>
        <v>1066339639611.6135</v>
      </c>
      <c r="D2359" s="64"/>
    </row>
    <row r="2360" spans="3:4" x14ac:dyDescent="0.25">
      <c r="C2360" s="64">
        <f t="shared" si="35"/>
        <v>1077891652367.0726</v>
      </c>
      <c r="D2360" s="64"/>
    </row>
    <row r="2361" spans="3:4" x14ac:dyDescent="0.25">
      <c r="C2361" s="64">
        <f t="shared" si="35"/>
        <v>1089568811927.3824</v>
      </c>
      <c r="D2361" s="64"/>
    </row>
    <row r="2362" spans="3:4" x14ac:dyDescent="0.25">
      <c r="C2362" s="64">
        <f t="shared" si="35"/>
        <v>1101372474049.5957</v>
      </c>
      <c r="D2362" s="64"/>
    </row>
    <row r="2363" spans="3:4" x14ac:dyDescent="0.25">
      <c r="C2363" s="64">
        <f t="shared" si="35"/>
        <v>1113304009178.1328</v>
      </c>
      <c r="D2363" s="64"/>
    </row>
    <row r="2364" spans="3:4" x14ac:dyDescent="0.25">
      <c r="C2364" s="64">
        <f t="shared" si="35"/>
        <v>1125364802603.8958</v>
      </c>
      <c r="D2364" s="64"/>
    </row>
    <row r="2365" spans="3:4" x14ac:dyDescent="0.25">
      <c r="C2365" s="64">
        <f t="shared" si="35"/>
        <v>1137556254625.1045</v>
      </c>
      <c r="D2365" s="64"/>
    </row>
    <row r="2366" spans="3:4" x14ac:dyDescent="0.25">
      <c r="C2366" s="64">
        <f t="shared" si="35"/>
        <v>1149879780709.8765</v>
      </c>
      <c r="D2366" s="64"/>
    </row>
    <row r="2367" spans="3:4" x14ac:dyDescent="0.25">
      <c r="C2367" s="64">
        <f t="shared" si="35"/>
        <v>1162336811660.5667</v>
      </c>
      <c r="D2367" s="64"/>
    </row>
    <row r="2368" spans="3:4" x14ac:dyDescent="0.25">
      <c r="C2368" s="64">
        <f t="shared" si="35"/>
        <v>1174928793779.8894</v>
      </c>
      <c r="D2368" s="64"/>
    </row>
    <row r="2369" spans="3:4" x14ac:dyDescent="0.25">
      <c r="C2369" s="64">
        <f t="shared" si="35"/>
        <v>1187657189038.8381</v>
      </c>
      <c r="D2369" s="64"/>
    </row>
    <row r="2370" spans="3:4" x14ac:dyDescent="0.25">
      <c r="C2370" s="64">
        <f t="shared" si="35"/>
        <v>1200523475246.4255</v>
      </c>
      <c r="D2370" s="64"/>
    </row>
    <row r="2371" spans="3:4" x14ac:dyDescent="0.25">
      <c r="C2371" s="64">
        <f t="shared" si="35"/>
        <v>1213529146221.2617</v>
      </c>
      <c r="D2371" s="64"/>
    </row>
    <row r="2372" spans="3:4" x14ac:dyDescent="0.25">
      <c r="C2372" s="64">
        <f t="shared" ref="C2372:C2435" si="36">C2371*(1+0.13/12)-7</f>
        <v>1226675711964.9919</v>
      </c>
      <c r="D2372" s="64"/>
    </row>
    <row r="2373" spans="3:4" x14ac:dyDescent="0.25">
      <c r="C2373" s="64">
        <f t="shared" si="36"/>
        <v>1239964698837.6125</v>
      </c>
      <c r="D2373" s="64"/>
    </row>
    <row r="2374" spans="3:4" x14ac:dyDescent="0.25">
      <c r="C2374" s="64">
        <f t="shared" si="36"/>
        <v>1253397649734.6865</v>
      </c>
      <c r="D2374" s="64"/>
    </row>
    <row r="2375" spans="3:4" x14ac:dyDescent="0.25">
      <c r="C2375" s="64">
        <f t="shared" si="36"/>
        <v>1266976124266.4788</v>
      </c>
      <c r="D2375" s="64"/>
    </row>
    <row r="2376" spans="3:4" x14ac:dyDescent="0.25">
      <c r="C2376" s="64">
        <f t="shared" si="36"/>
        <v>1280701698939.0322</v>
      </c>
      <c r="D2376" s="64"/>
    </row>
    <row r="2377" spans="3:4" x14ac:dyDescent="0.25">
      <c r="C2377" s="64">
        <f t="shared" si="36"/>
        <v>1294575967337.2051</v>
      </c>
      <c r="D2377" s="64"/>
    </row>
    <row r="2378" spans="3:4" x14ac:dyDescent="0.25">
      <c r="C2378" s="64">
        <f t="shared" si="36"/>
        <v>1308600540309.6914</v>
      </c>
      <c r="D2378" s="64"/>
    </row>
    <row r="2379" spans="3:4" x14ac:dyDescent="0.25">
      <c r="C2379" s="64">
        <f t="shared" si="36"/>
        <v>1322777046156.0464</v>
      </c>
      <c r="D2379" s="64"/>
    </row>
    <row r="2380" spans="3:4" x14ac:dyDescent="0.25">
      <c r="C2380" s="64">
        <f t="shared" si="36"/>
        <v>1337107130815.7368</v>
      </c>
      <c r="D2380" s="64"/>
    </row>
    <row r="2381" spans="3:4" x14ac:dyDescent="0.25">
      <c r="C2381" s="64">
        <f t="shared" si="36"/>
        <v>1351592458059.2405</v>
      </c>
      <c r="D2381" s="64"/>
    </row>
    <row r="2382" spans="3:4" x14ac:dyDescent="0.25">
      <c r="C2382" s="64">
        <f t="shared" si="36"/>
        <v>1366234709681.2156</v>
      </c>
      <c r="D2382" s="64"/>
    </row>
    <row r="2383" spans="3:4" x14ac:dyDescent="0.25">
      <c r="C2383" s="64">
        <f t="shared" si="36"/>
        <v>1381035585695.762</v>
      </c>
      <c r="D2383" s="64"/>
    </row>
    <row r="2384" spans="3:4" x14ac:dyDescent="0.25">
      <c r="C2384" s="64">
        <f t="shared" si="36"/>
        <v>1395996804533.7993</v>
      </c>
      <c r="D2384" s="64"/>
    </row>
    <row r="2385" spans="3:4" x14ac:dyDescent="0.25">
      <c r="C2385" s="64">
        <f t="shared" si="36"/>
        <v>1411120103242.582</v>
      </c>
      <c r="D2385" s="64"/>
    </row>
    <row r="2386" spans="3:4" x14ac:dyDescent="0.25">
      <c r="C2386" s="64">
        <f t="shared" si="36"/>
        <v>1426407237687.3765</v>
      </c>
      <c r="D2386" s="64"/>
    </row>
    <row r="2387" spans="3:4" x14ac:dyDescent="0.25">
      <c r="C2387" s="64">
        <f t="shared" si="36"/>
        <v>1441859982755.323</v>
      </c>
      <c r="D2387" s="64"/>
    </row>
    <row r="2388" spans="3:4" x14ac:dyDescent="0.25">
      <c r="C2388" s="64">
        <f t="shared" si="36"/>
        <v>1457480132561.5056</v>
      </c>
      <c r="D2388" s="64"/>
    </row>
    <row r="2389" spans="3:4" x14ac:dyDescent="0.25">
      <c r="C2389" s="64">
        <f t="shared" si="36"/>
        <v>1473269500657.2551</v>
      </c>
      <c r="D2389" s="64"/>
    </row>
    <row r="2390" spans="3:4" x14ac:dyDescent="0.25">
      <c r="C2390" s="64">
        <f t="shared" si="36"/>
        <v>1489229920240.7085</v>
      </c>
      <c r="D2390" s="64"/>
    </row>
    <row r="2391" spans="3:4" x14ac:dyDescent="0.25">
      <c r="C2391" s="64">
        <f t="shared" si="36"/>
        <v>1505363244369.6494</v>
      </c>
      <c r="D2391" s="64"/>
    </row>
    <row r="2392" spans="3:4" x14ac:dyDescent="0.25">
      <c r="C2392" s="64">
        <f t="shared" si="36"/>
        <v>1521671346176.6538</v>
      </c>
      <c r="D2392" s="64"/>
    </row>
    <row r="2393" spans="3:4" x14ac:dyDescent="0.25">
      <c r="C2393" s="64">
        <f t="shared" si="36"/>
        <v>1538156119086.5674</v>
      </c>
      <c r="D2393" s="64"/>
    </row>
    <row r="2394" spans="3:4" x14ac:dyDescent="0.25">
      <c r="C2394" s="64">
        <f t="shared" si="36"/>
        <v>1554819477036.3384</v>
      </c>
      <c r="D2394" s="64"/>
    </row>
    <row r="2395" spans="3:4" x14ac:dyDescent="0.25">
      <c r="C2395" s="64">
        <f t="shared" si="36"/>
        <v>1571663354697.2319</v>
      </c>
      <c r="D2395" s="64"/>
    </row>
    <row r="2396" spans="3:4" x14ac:dyDescent="0.25">
      <c r="C2396" s="64">
        <f t="shared" si="36"/>
        <v>1588689707699.4519</v>
      </c>
      <c r="D2396" s="64"/>
    </row>
    <row r="2397" spans="3:4" x14ac:dyDescent="0.25">
      <c r="C2397" s="64">
        <f t="shared" si="36"/>
        <v>1605900512859.1958</v>
      </c>
      <c r="D2397" s="64"/>
    </row>
    <row r="2398" spans="3:4" x14ac:dyDescent="0.25">
      <c r="C2398" s="64">
        <f t="shared" si="36"/>
        <v>1623297768408.1704</v>
      </c>
      <c r="D2398" s="64"/>
    </row>
    <row r="2399" spans="3:4" x14ac:dyDescent="0.25">
      <c r="C2399" s="64">
        <f t="shared" si="36"/>
        <v>1640883494225.592</v>
      </c>
      <c r="D2399" s="64"/>
    </row>
    <row r="2400" spans="3:4" x14ac:dyDescent="0.25">
      <c r="C2400" s="64">
        <f t="shared" si="36"/>
        <v>1658659732072.7024</v>
      </c>
      <c r="D2400" s="64"/>
    </row>
    <row r="2401" spans="3:4" x14ac:dyDescent="0.25">
      <c r="C2401" s="64">
        <f t="shared" si="36"/>
        <v>1676628545829.8232</v>
      </c>
      <c r="D2401" s="64"/>
    </row>
    <row r="2402" spans="3:4" x14ac:dyDescent="0.25">
      <c r="C2402" s="64">
        <f t="shared" si="36"/>
        <v>1694792021735.9795</v>
      </c>
      <c r="D2402" s="64"/>
    </row>
    <row r="2403" spans="3:4" x14ac:dyDescent="0.25">
      <c r="C2403" s="64">
        <f t="shared" si="36"/>
        <v>1713152268631.1191</v>
      </c>
      <c r="D2403" s="64"/>
    </row>
    <row r="2404" spans="3:4" x14ac:dyDescent="0.25">
      <c r="C2404" s="64">
        <f t="shared" si="36"/>
        <v>1731711418200.9561</v>
      </c>
      <c r="D2404" s="64"/>
    </row>
    <row r="2405" spans="3:4" x14ac:dyDescent="0.25">
      <c r="C2405" s="64">
        <f t="shared" si="36"/>
        <v>1750471625224.4663</v>
      </c>
      <c r="D2405" s="64"/>
    </row>
    <row r="2406" spans="3:4" x14ac:dyDescent="0.25">
      <c r="C2406" s="64">
        <f t="shared" si="36"/>
        <v>1769435067824.0645</v>
      </c>
      <c r="D2406" s="64"/>
    </row>
    <row r="2407" spans="3:4" x14ac:dyDescent="0.25">
      <c r="C2407" s="64">
        <f t="shared" si="36"/>
        <v>1788603947718.4917</v>
      </c>
      <c r="D2407" s="64"/>
    </row>
    <row r="2408" spans="3:4" x14ac:dyDescent="0.25">
      <c r="C2408" s="64">
        <f t="shared" si="36"/>
        <v>1807980490478.4419</v>
      </c>
      <c r="D2408" s="64"/>
    </row>
    <row r="2409" spans="3:4" x14ac:dyDescent="0.25">
      <c r="C2409" s="64">
        <f t="shared" si="36"/>
        <v>1827566945784.9583</v>
      </c>
      <c r="D2409" s="64"/>
    </row>
    <row r="2410" spans="3:4" x14ac:dyDescent="0.25">
      <c r="C2410" s="64">
        <f t="shared" si="36"/>
        <v>1847365587690.6284</v>
      </c>
      <c r="D2410" s="64"/>
    </row>
    <row r="2411" spans="3:4" x14ac:dyDescent="0.25">
      <c r="C2411" s="64">
        <f t="shared" si="36"/>
        <v>1867378714883.6101</v>
      </c>
      <c r="D2411" s="64"/>
    </row>
    <row r="2412" spans="3:4" x14ac:dyDescent="0.25">
      <c r="C2412" s="64">
        <f t="shared" si="36"/>
        <v>1887608650954.5156</v>
      </c>
      <c r="D2412" s="64"/>
    </row>
    <row r="2413" spans="3:4" x14ac:dyDescent="0.25">
      <c r="C2413" s="64">
        <f t="shared" si="36"/>
        <v>1908057744666.1895</v>
      </c>
      <c r="D2413" s="64"/>
    </row>
    <row r="2414" spans="3:4" x14ac:dyDescent="0.25">
      <c r="C2414" s="64">
        <f t="shared" si="36"/>
        <v>1928728370226.4063</v>
      </c>
      <c r="D2414" s="64"/>
    </row>
    <row r="2415" spans="3:4" x14ac:dyDescent="0.25">
      <c r="C2415" s="64">
        <f t="shared" si="36"/>
        <v>1949622927563.5254</v>
      </c>
      <c r="D2415" s="64"/>
    </row>
    <row r="2416" spans="3:4" x14ac:dyDescent="0.25">
      <c r="C2416" s="64">
        <f t="shared" si="36"/>
        <v>1970743842605.1301</v>
      </c>
      <c r="D2416" s="64"/>
    </row>
    <row r="2417" spans="3:4" x14ac:dyDescent="0.25">
      <c r="C2417" s="64">
        <f t="shared" si="36"/>
        <v>1992093567559.6855</v>
      </c>
      <c r="D2417" s="64"/>
    </row>
    <row r="2418" spans="3:4" x14ac:dyDescent="0.25">
      <c r="C2418" s="64">
        <f t="shared" si="36"/>
        <v>2013674581201.2485</v>
      </c>
      <c r="D2418" s="64"/>
    </row>
    <row r="2419" spans="3:4" x14ac:dyDescent="0.25">
      <c r="C2419" s="64">
        <f t="shared" si="36"/>
        <v>2035489389157.262</v>
      </c>
      <c r="D2419" s="64"/>
    </row>
    <row r="2420" spans="3:4" x14ac:dyDescent="0.25">
      <c r="C2420" s="64">
        <f t="shared" si="36"/>
        <v>2057540524199.4656</v>
      </c>
      <c r="D2420" s="64"/>
    </row>
    <row r="2421" spans="3:4" x14ac:dyDescent="0.25">
      <c r="C2421" s="64">
        <f t="shared" si="36"/>
        <v>2079830546537.9597</v>
      </c>
      <c r="D2421" s="64"/>
    </row>
    <row r="2422" spans="3:4" x14ac:dyDescent="0.25">
      <c r="C2422" s="64">
        <f t="shared" si="36"/>
        <v>2102362044118.4541</v>
      </c>
      <c r="D2422" s="64"/>
    </row>
    <row r="2423" spans="3:4" x14ac:dyDescent="0.25">
      <c r="C2423" s="64">
        <f t="shared" si="36"/>
        <v>2125137632922.7371</v>
      </c>
      <c r="D2423" s="64"/>
    </row>
    <row r="2424" spans="3:4" x14ac:dyDescent="0.25">
      <c r="C2424" s="64">
        <f t="shared" si="36"/>
        <v>2148159957272.3999</v>
      </c>
      <c r="D2424" s="64"/>
    </row>
    <row r="2425" spans="3:4" x14ac:dyDescent="0.25">
      <c r="C2425" s="64">
        <f t="shared" si="36"/>
        <v>2171431690135.8508</v>
      </c>
      <c r="D2425" s="64"/>
    </row>
    <row r="2426" spans="3:4" x14ac:dyDescent="0.25">
      <c r="C2426" s="64">
        <f t="shared" si="36"/>
        <v>2194955533438.6558</v>
      </c>
      <c r="D2426" s="64"/>
    </row>
    <row r="2427" spans="3:4" x14ac:dyDescent="0.25">
      <c r="C2427" s="64">
        <f t="shared" si="36"/>
        <v>2218734218377.2412</v>
      </c>
      <c r="D2427" s="64"/>
    </row>
    <row r="2428" spans="3:4" x14ac:dyDescent="0.25">
      <c r="C2428" s="64">
        <f t="shared" si="36"/>
        <v>2242770505735.9946</v>
      </c>
      <c r="D2428" s="64"/>
    </row>
    <row r="2429" spans="3:4" x14ac:dyDescent="0.25">
      <c r="C2429" s="64">
        <f t="shared" si="36"/>
        <v>2267067186207.8013</v>
      </c>
      <c r="D2429" s="64"/>
    </row>
    <row r="2430" spans="3:4" x14ac:dyDescent="0.25">
      <c r="C2430" s="64">
        <f t="shared" si="36"/>
        <v>2291627080718.0522</v>
      </c>
      <c r="D2430" s="64"/>
    </row>
    <row r="2431" spans="3:4" x14ac:dyDescent="0.25">
      <c r="C2431" s="64">
        <f t="shared" si="36"/>
        <v>2316453040752.1641</v>
      </c>
      <c r="D2431" s="64"/>
    </row>
    <row r="2432" spans="3:4" x14ac:dyDescent="0.25">
      <c r="C2432" s="64">
        <f t="shared" si="36"/>
        <v>2341547948686.6455</v>
      </c>
      <c r="D2432" s="64"/>
    </row>
    <row r="2433" spans="3:4" x14ac:dyDescent="0.25">
      <c r="C2433" s="64">
        <f t="shared" si="36"/>
        <v>2366914718123.7505</v>
      </c>
      <c r="D2433" s="64"/>
    </row>
    <row r="2434" spans="3:4" x14ac:dyDescent="0.25">
      <c r="C2434" s="64">
        <f t="shared" si="36"/>
        <v>2392556294229.7578</v>
      </c>
      <c r="D2434" s="64"/>
    </row>
    <row r="2435" spans="3:4" x14ac:dyDescent="0.25">
      <c r="C2435" s="64">
        <f t="shared" si="36"/>
        <v>2418475654076.9131</v>
      </c>
      <c r="D2435" s="64"/>
    </row>
    <row r="2436" spans="3:4" x14ac:dyDescent="0.25">
      <c r="C2436" s="64">
        <f t="shared" ref="C2436:C2466" si="37">C2435*(1+0.13/12)-7</f>
        <v>2444675806989.0796</v>
      </c>
      <c r="D2436" s="64"/>
    </row>
    <row r="2437" spans="3:4" x14ac:dyDescent="0.25">
      <c r="C2437" s="64">
        <f t="shared" si="37"/>
        <v>2471159794891.1279</v>
      </c>
      <c r="D2437" s="64"/>
    </row>
    <row r="2438" spans="3:4" x14ac:dyDescent="0.25">
      <c r="C2438" s="64">
        <f t="shared" si="37"/>
        <v>2497930692662.1147</v>
      </c>
      <c r="D2438" s="64"/>
    </row>
    <row r="2439" spans="3:4" x14ac:dyDescent="0.25">
      <c r="C2439" s="64">
        <f t="shared" si="37"/>
        <v>2524991608492.2876</v>
      </c>
      <c r="D2439" s="64"/>
    </row>
    <row r="2440" spans="3:4" x14ac:dyDescent="0.25">
      <c r="C2440" s="64">
        <f t="shared" si="37"/>
        <v>2552345684243.9536</v>
      </c>
      <c r="D2440" s="64"/>
    </row>
    <row r="2441" spans="3:4" x14ac:dyDescent="0.25">
      <c r="C2441" s="64">
        <f t="shared" si="37"/>
        <v>2579996095816.2627</v>
      </c>
      <c r="D2441" s="64"/>
    </row>
    <row r="2442" spans="3:4" x14ac:dyDescent="0.25">
      <c r="C2442" s="64">
        <f t="shared" si="37"/>
        <v>2607946053513.9385</v>
      </c>
      <c r="D2442" s="64"/>
    </row>
    <row r="2443" spans="3:4" x14ac:dyDescent="0.25">
      <c r="C2443" s="64">
        <f t="shared" si="37"/>
        <v>2636198802420.0059</v>
      </c>
      <c r="D2443" s="64"/>
    </row>
    <row r="2444" spans="3:4" x14ac:dyDescent="0.25">
      <c r="C2444" s="64">
        <f t="shared" si="37"/>
        <v>2664757622772.5557</v>
      </c>
      <c r="D2444" s="64"/>
    </row>
    <row r="2445" spans="3:4" x14ac:dyDescent="0.25">
      <c r="C2445" s="64">
        <f t="shared" si="37"/>
        <v>2693625830345.5913</v>
      </c>
      <c r="D2445" s="64"/>
    </row>
    <row r="2446" spans="3:4" x14ac:dyDescent="0.25">
      <c r="C2446" s="64">
        <f t="shared" si="37"/>
        <v>2722806776834.0015</v>
      </c>
      <c r="D2446" s="64"/>
    </row>
    <row r="2447" spans="3:4" x14ac:dyDescent="0.25">
      <c r="C2447" s="64">
        <f t="shared" si="37"/>
        <v>2752303850242.7031</v>
      </c>
      <c r="D2447" s="64"/>
    </row>
    <row r="2448" spans="3:4" x14ac:dyDescent="0.25">
      <c r="C2448" s="64">
        <f t="shared" si="37"/>
        <v>2782120475279.999</v>
      </c>
      <c r="D2448" s="64"/>
    </row>
    <row r="2449" spans="3:4" x14ac:dyDescent="0.25">
      <c r="C2449" s="64">
        <f t="shared" si="37"/>
        <v>2812260113755.1987</v>
      </c>
      <c r="D2449" s="64"/>
    </row>
    <row r="2450" spans="3:4" x14ac:dyDescent="0.25">
      <c r="C2450" s="64">
        <f t="shared" si="37"/>
        <v>2842726264980.5464</v>
      </c>
      <c r="D2450" s="64"/>
    </row>
    <row r="2451" spans="3:4" x14ac:dyDescent="0.25">
      <c r="C2451" s="64">
        <f t="shared" si="37"/>
        <v>2873522466177.502</v>
      </c>
      <c r="D2451" s="64"/>
    </row>
    <row r="2452" spans="3:4" x14ac:dyDescent="0.25">
      <c r="C2452" s="64">
        <f t="shared" si="37"/>
        <v>2904652292887.4248</v>
      </c>
      <c r="D2452" s="64"/>
    </row>
    <row r="2453" spans="3:4" x14ac:dyDescent="0.25">
      <c r="C2453" s="64">
        <f t="shared" si="37"/>
        <v>2936119359386.7051</v>
      </c>
      <c r="D2453" s="64"/>
    </row>
    <row r="2454" spans="3:4" x14ac:dyDescent="0.25">
      <c r="C2454" s="64">
        <f t="shared" si="37"/>
        <v>2967927319106.394</v>
      </c>
      <c r="D2454" s="64"/>
    </row>
    <row r="2455" spans="3:4" x14ac:dyDescent="0.25">
      <c r="C2455" s="64">
        <f t="shared" si="37"/>
        <v>3000079865056.3799</v>
      </c>
      <c r="D2455" s="64"/>
    </row>
    <row r="2456" spans="3:4" x14ac:dyDescent="0.25">
      <c r="C2456" s="64">
        <f t="shared" si="37"/>
        <v>3032580730254.1572</v>
      </c>
      <c r="D2456" s="64"/>
    </row>
    <row r="2457" spans="3:4" x14ac:dyDescent="0.25">
      <c r="C2457" s="64">
        <f t="shared" si="37"/>
        <v>3065433688158.2437</v>
      </c>
      <c r="D2457" s="64"/>
    </row>
    <row r="2458" spans="3:4" x14ac:dyDescent="0.25">
      <c r="C2458" s="64">
        <f t="shared" si="37"/>
        <v>3098642553106.291</v>
      </c>
      <c r="D2458" s="64"/>
    </row>
    <row r="2459" spans="3:4" x14ac:dyDescent="0.25">
      <c r="C2459" s="64">
        <f t="shared" si="37"/>
        <v>3132211180757.9424</v>
      </c>
      <c r="D2459" s="64"/>
    </row>
    <row r="2460" spans="3:4" x14ac:dyDescent="0.25">
      <c r="C2460" s="64">
        <f t="shared" si="37"/>
        <v>3166143468542.4863</v>
      </c>
      <c r="D2460" s="64"/>
    </row>
    <row r="2461" spans="3:4" x14ac:dyDescent="0.25">
      <c r="C2461" s="64">
        <f t="shared" si="37"/>
        <v>3200443356111.3628</v>
      </c>
      <c r="D2461" s="64"/>
    </row>
    <row r="2462" spans="3:4" x14ac:dyDescent="0.25">
      <c r="C2462" s="64">
        <f t="shared" si="37"/>
        <v>3235114825795.5688</v>
      </c>
      <c r="D2462" s="64"/>
    </row>
    <row r="2463" spans="3:4" x14ac:dyDescent="0.25">
      <c r="C2463" s="64">
        <f t="shared" si="37"/>
        <v>3270161903068.0205</v>
      </c>
      <c r="D2463" s="64"/>
    </row>
    <row r="2464" spans="3:4" x14ac:dyDescent="0.25">
      <c r="C2464" s="64">
        <f t="shared" si="37"/>
        <v>3305588657010.9238</v>
      </c>
      <c r="D2464" s="64"/>
    </row>
    <row r="2465" spans="3:4" x14ac:dyDescent="0.25">
      <c r="C2465" s="64">
        <f t="shared" si="37"/>
        <v>3341399200788.2085</v>
      </c>
      <c r="D2465" s="64"/>
    </row>
    <row r="2466" spans="3:4" x14ac:dyDescent="0.25">
      <c r="C2466" s="64">
        <f t="shared" si="37"/>
        <v>3377597692123.0806</v>
      </c>
      <c r="D2466" s="64"/>
    </row>
  </sheetData>
  <mergeCells count="50">
    <mergeCell ref="L65:M65"/>
    <mergeCell ref="I65:J65"/>
    <mergeCell ref="L67:M67"/>
    <mergeCell ref="L69:M69"/>
    <mergeCell ref="B41:B45"/>
    <mergeCell ref="C41:M41"/>
    <mergeCell ref="D42:E42"/>
    <mergeCell ref="D44:E44"/>
    <mergeCell ref="I61:J61"/>
    <mergeCell ref="I62:J62"/>
    <mergeCell ref="L62:M62"/>
    <mergeCell ref="L63:M63"/>
    <mergeCell ref="L61:M61"/>
    <mergeCell ref="B34:B38"/>
    <mergeCell ref="C34:M34"/>
    <mergeCell ref="D35:E35"/>
    <mergeCell ref="D37:E37"/>
    <mergeCell ref="B55:M59"/>
    <mergeCell ref="B49:M49"/>
    <mergeCell ref="B50:B54"/>
    <mergeCell ref="C50:M50"/>
    <mergeCell ref="D51:E51"/>
    <mergeCell ref="D53:E53"/>
    <mergeCell ref="F8:H8"/>
    <mergeCell ref="C18:H18"/>
    <mergeCell ref="C19:M19"/>
    <mergeCell ref="D9:L9"/>
    <mergeCell ref="B15:C15"/>
    <mergeCell ref="D15:M15"/>
    <mergeCell ref="B21:B25"/>
    <mergeCell ref="C21:M21"/>
    <mergeCell ref="D22:E22"/>
    <mergeCell ref="D24:E24"/>
    <mergeCell ref="C1:K1"/>
    <mergeCell ref="C3:N3"/>
    <mergeCell ref="B5:C5"/>
    <mergeCell ref="D5:N5"/>
    <mergeCell ref="D6:O6"/>
    <mergeCell ref="J25:K25"/>
    <mergeCell ref="G25:I25"/>
    <mergeCell ref="C23:E23"/>
    <mergeCell ref="C11:O11"/>
    <mergeCell ref="C12:O12"/>
    <mergeCell ref="B8:C8"/>
    <mergeCell ref="D8:E8"/>
    <mergeCell ref="C27:M27"/>
    <mergeCell ref="D28:E28"/>
    <mergeCell ref="B27:B31"/>
    <mergeCell ref="D30:E30"/>
    <mergeCell ref="C29:E29"/>
  </mergeCells>
  <conditionalFormatting sqref="B67:E1048576">
    <cfRule type="expression" dxfId="0" priority="1">
      <formula>12*$B$62=$B67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91DF-D9AC-4ABC-8374-46B745B97602}">
  <dimension ref="B1:U409"/>
  <sheetViews>
    <sheetView zoomScale="145" zoomScaleNormal="145" workbookViewId="0"/>
  </sheetViews>
  <sheetFormatPr defaultRowHeight="15" x14ac:dyDescent="0.25"/>
  <cols>
    <col min="3" max="3" width="13.85546875" customWidth="1"/>
    <col min="4" max="4" width="12" customWidth="1"/>
    <col min="5" max="5" width="11.140625" bestFit="1" customWidth="1"/>
    <col min="6" max="6" width="8.85546875" customWidth="1"/>
    <col min="8" max="8" width="11" bestFit="1" customWidth="1"/>
    <col min="9" max="9" width="12" bestFit="1" customWidth="1"/>
    <col min="12" max="12" width="10.28515625" customWidth="1"/>
    <col min="13" max="13" width="7.7109375" customWidth="1"/>
  </cols>
  <sheetData>
    <row r="1" spans="2:15" ht="18.75" x14ac:dyDescent="0.3">
      <c r="C1" s="94" t="s">
        <v>45</v>
      </c>
      <c r="D1" s="94"/>
      <c r="E1" s="94"/>
      <c r="F1" s="94"/>
      <c r="G1" s="94"/>
      <c r="H1" s="94"/>
      <c r="I1" s="94"/>
      <c r="J1" s="94"/>
      <c r="K1" s="94"/>
    </row>
    <row r="3" spans="2:15" ht="32.450000000000003" customHeight="1" x14ac:dyDescent="0.25">
      <c r="C3" s="102" t="s">
        <v>46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"/>
    </row>
    <row r="4" spans="2:15" ht="16.5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35.450000000000003" customHeight="1" thickBot="1" x14ac:dyDescent="0.3">
      <c r="B5" s="95" t="s">
        <v>3</v>
      </c>
      <c r="C5" s="96"/>
      <c r="D5" s="100" t="s">
        <v>77</v>
      </c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2:15" x14ac:dyDescent="0.25">
      <c r="B6" s="3"/>
      <c r="C6" s="3"/>
      <c r="D6" s="97" t="s">
        <v>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ht="16.5" thickBot="1" x14ac:dyDescent="0.3">
      <c r="E7" s="2"/>
      <c r="F7" s="2"/>
      <c r="G7" s="2"/>
      <c r="H7" s="2"/>
      <c r="I7" s="2"/>
      <c r="J7" s="2"/>
      <c r="K7" s="2"/>
      <c r="L7" s="2"/>
      <c r="M7" s="2"/>
      <c r="N7" s="2"/>
    </row>
    <row r="8" spans="2:15" ht="41.45" customHeight="1" thickBot="1" x14ac:dyDescent="0.3">
      <c r="B8" s="95" t="s">
        <v>47</v>
      </c>
      <c r="C8" s="96"/>
      <c r="D8" s="109">
        <f>PMT(0.03, 5, 458)</f>
        <v>-100.00639370146382</v>
      </c>
      <c r="E8" s="110"/>
      <c r="F8" s="111" t="str">
        <f ca="1">_xlfn.FORMULATEXT(D8)</f>
        <v>=PMT(0,03; 5; 458)</v>
      </c>
      <c r="G8" s="112"/>
      <c r="H8" s="113"/>
      <c r="K8" s="4"/>
      <c r="L8" s="4"/>
    </row>
    <row r="9" spans="2:15" ht="15.75" x14ac:dyDescent="0.25">
      <c r="C9" s="5"/>
      <c r="D9" s="77" t="s">
        <v>21</v>
      </c>
      <c r="E9" s="77"/>
      <c r="F9" s="77"/>
      <c r="G9" s="77"/>
      <c r="H9" s="77"/>
      <c r="I9" s="77"/>
      <c r="J9" s="77"/>
      <c r="K9" s="77"/>
      <c r="L9" s="77"/>
      <c r="M9" s="4"/>
      <c r="N9" s="4"/>
    </row>
    <row r="10" spans="2:15" ht="15.75" x14ac:dyDescent="0.25"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5" ht="15.75" x14ac:dyDescent="0.25">
      <c r="C11" s="78" t="s">
        <v>92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2:15" x14ac:dyDescent="0.25">
      <c r="C12" s="84" t="s">
        <v>20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4" spans="2:15" ht="15.75" thickBot="1" x14ac:dyDescent="0.3">
      <c r="B14" s="11"/>
    </row>
    <row r="15" spans="2:15" ht="56.45" customHeight="1" thickBot="1" x14ac:dyDescent="0.3">
      <c r="B15" s="119" t="s">
        <v>12</v>
      </c>
      <c r="C15" s="90"/>
      <c r="D15" s="92" t="s">
        <v>78</v>
      </c>
      <c r="E15" s="92"/>
      <c r="F15" s="92"/>
      <c r="G15" s="92"/>
      <c r="H15" s="92"/>
      <c r="I15" s="92"/>
      <c r="J15" s="92"/>
      <c r="K15" s="92"/>
      <c r="L15" s="92"/>
      <c r="M15" s="93"/>
      <c r="N15" s="13"/>
      <c r="O15" s="2"/>
    </row>
    <row r="16" spans="2:15" ht="15.75" thickBot="1" x14ac:dyDescent="0.3"/>
    <row r="17" spans="2:15" ht="15.75" thickBot="1" x14ac:dyDescent="0.3">
      <c r="B17" s="49" t="s"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2:15" ht="15.75" x14ac:dyDescent="0.25">
      <c r="B18" s="134" t="s">
        <v>48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2:15" ht="15.75" x14ac:dyDescent="0.25">
      <c r="B19" s="134" t="s">
        <v>49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2:15" ht="15.75" x14ac:dyDescent="0.25">
      <c r="B20" s="32"/>
      <c r="C20" s="38" t="s">
        <v>50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7"/>
    </row>
    <row r="21" spans="2:15" x14ac:dyDescent="0.25">
      <c r="B21" s="39" t="s">
        <v>51</v>
      </c>
      <c r="C21" s="40">
        <f>PMT(0.02/12, 20*12, 100000)</f>
        <v>-505.88333504511718</v>
      </c>
      <c r="D21" s="130" t="str">
        <f ca="1">_xlfn.FORMULATEXT(C21)</f>
        <v>=PMT(0,02/12; 20*12; 100000)</v>
      </c>
      <c r="E21" s="130"/>
      <c r="F21" s="130"/>
      <c r="G21" s="130"/>
      <c r="H21" s="14"/>
      <c r="I21" s="14"/>
      <c r="J21" s="14"/>
      <c r="K21" s="14"/>
      <c r="L21" s="14"/>
      <c r="M21" s="14"/>
      <c r="N21" s="14"/>
      <c r="O21" s="27"/>
    </row>
    <row r="22" spans="2:15" x14ac:dyDescent="0.25">
      <c r="B22" s="39" t="s">
        <v>52</v>
      </c>
      <c r="C22" s="40">
        <f>PMT(0.02/12, 30*12, 100000)</f>
        <v>-369.61947268882057</v>
      </c>
      <c r="D22" s="130" t="str">
        <f ca="1">_xlfn.FORMULATEXT(C22)</f>
        <v>=PMT(0,02/12; 30*12; 100000)</v>
      </c>
      <c r="E22" s="130"/>
      <c r="F22" s="130"/>
      <c r="G22" s="130"/>
      <c r="H22" s="14"/>
      <c r="I22" s="14"/>
      <c r="J22" s="14"/>
      <c r="K22" s="14"/>
      <c r="L22" s="14"/>
      <c r="M22" s="14"/>
      <c r="N22" s="14"/>
      <c r="O22" s="27"/>
    </row>
    <row r="23" spans="2:15" x14ac:dyDescent="0.25">
      <c r="B23" s="39"/>
      <c r="C23" s="36" t="s">
        <v>55</v>
      </c>
      <c r="D23" s="36"/>
      <c r="E23" s="36"/>
      <c r="F23" s="40">
        <f>C22-C21</f>
        <v>136.26386235629661</v>
      </c>
      <c r="G23" s="36"/>
      <c r="H23" s="14"/>
      <c r="I23" s="14"/>
      <c r="J23" s="14"/>
      <c r="K23" s="14"/>
      <c r="L23" s="14"/>
      <c r="M23" s="14"/>
      <c r="N23" s="14"/>
      <c r="O23" s="27"/>
    </row>
    <row r="24" spans="2:15" x14ac:dyDescent="0.25">
      <c r="B24" s="39"/>
      <c r="C24" s="36"/>
      <c r="D24" s="36"/>
      <c r="E24" s="36"/>
      <c r="F24" s="36" t="s">
        <v>56</v>
      </c>
      <c r="G24" s="36"/>
      <c r="H24" s="14"/>
      <c r="I24" s="14"/>
      <c r="J24" s="14"/>
      <c r="K24" s="14"/>
      <c r="L24" s="14"/>
      <c r="M24" s="14"/>
      <c r="N24" s="14"/>
      <c r="O24" s="27"/>
    </row>
    <row r="25" spans="2:15" x14ac:dyDescent="0.25">
      <c r="B25" s="39"/>
      <c r="C25" s="36" t="s">
        <v>53</v>
      </c>
      <c r="D25" s="36"/>
      <c r="E25" s="36"/>
      <c r="F25" s="36"/>
      <c r="G25" s="36"/>
      <c r="H25" s="14"/>
      <c r="I25" s="14"/>
      <c r="J25" s="14"/>
      <c r="K25" s="14"/>
      <c r="L25" s="14"/>
      <c r="M25" s="14"/>
      <c r="N25" s="14"/>
      <c r="O25" s="27"/>
    </row>
    <row r="26" spans="2:15" x14ac:dyDescent="0.25">
      <c r="B26" s="39" t="s">
        <v>51</v>
      </c>
      <c r="C26" s="40">
        <f>20*12*C21</f>
        <v>-121412.00041082813</v>
      </c>
      <c r="D26" s="130" t="str">
        <f ca="1">_xlfn.FORMULATEXT(C26)</f>
        <v>=20*12*C21</v>
      </c>
      <c r="E26" s="130"/>
      <c r="F26" s="130"/>
      <c r="G26" s="130"/>
      <c r="H26" s="14"/>
      <c r="I26" s="14"/>
      <c r="J26" s="14"/>
      <c r="K26" s="14"/>
      <c r="L26" s="14"/>
      <c r="M26" s="14"/>
      <c r="N26" s="14"/>
      <c r="O26" s="27"/>
    </row>
    <row r="27" spans="2:15" x14ac:dyDescent="0.25">
      <c r="B27" s="39" t="s">
        <v>52</v>
      </c>
      <c r="C27" s="40">
        <f>30*12*C22</f>
        <v>-133063.01016797542</v>
      </c>
      <c r="D27" s="130" t="str">
        <f ca="1">_xlfn.FORMULATEXT(C27)</f>
        <v>=30*12*C22</v>
      </c>
      <c r="E27" s="130"/>
      <c r="F27" s="130"/>
      <c r="G27" s="130"/>
      <c r="H27" s="14"/>
      <c r="I27" s="14"/>
      <c r="J27" s="14"/>
      <c r="K27" s="14"/>
      <c r="L27" s="14"/>
      <c r="M27" s="14"/>
      <c r="N27" s="14"/>
      <c r="O27" s="27"/>
    </row>
    <row r="28" spans="2:15" x14ac:dyDescent="0.25">
      <c r="B28" s="39"/>
      <c r="C28" s="40" t="s">
        <v>54</v>
      </c>
      <c r="D28" s="36"/>
      <c r="E28" s="40">
        <f>C26-C27</f>
        <v>11651.009757147287</v>
      </c>
      <c r="F28" s="36"/>
      <c r="G28" s="36"/>
      <c r="H28" s="14"/>
      <c r="I28" s="14"/>
      <c r="J28" s="14"/>
      <c r="K28" s="14"/>
      <c r="L28" s="14"/>
      <c r="M28" s="14"/>
      <c r="N28" s="14"/>
      <c r="O28" s="27"/>
    </row>
    <row r="29" spans="2:15" x14ac:dyDescent="0.25">
      <c r="B29" s="39"/>
      <c r="C29" s="40"/>
      <c r="D29" s="36"/>
      <c r="E29" s="36"/>
      <c r="F29" s="36"/>
      <c r="G29" s="36"/>
      <c r="H29" s="14"/>
      <c r="I29" s="14"/>
      <c r="J29" s="14"/>
      <c r="K29" s="14"/>
      <c r="L29" s="14"/>
      <c r="M29" s="14"/>
      <c r="N29" s="14"/>
      <c r="O29" s="27"/>
    </row>
    <row r="30" spans="2:15" ht="87" customHeight="1" x14ac:dyDescent="0.25">
      <c r="B30" s="134" t="s">
        <v>57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2:15" ht="36.75" customHeight="1" x14ac:dyDescent="0.25">
      <c r="B31" s="41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66"/>
    </row>
    <row r="32" spans="2:15" ht="77.25" customHeight="1" x14ac:dyDescent="0.25">
      <c r="B32" s="41"/>
      <c r="C32" s="145" t="s">
        <v>79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4"/>
      <c r="N32" s="14"/>
      <c r="O32" s="27"/>
    </row>
    <row r="33" spans="2:15" ht="15.75" x14ac:dyDescent="0.25">
      <c r="B33" s="42" t="s">
        <v>58</v>
      </c>
      <c r="C33" s="43">
        <f>PV(0.02/12, 20*12, C21)</f>
        <v>100000.00000000338</v>
      </c>
      <c r="D33" s="130" t="str">
        <f ca="1">_xlfn.FORMULATEXT(C33)</f>
        <v>=PV(0,02/12; 20*12; C21)</v>
      </c>
      <c r="E33" s="130"/>
      <c r="F33" s="130"/>
      <c r="G33" s="130"/>
      <c r="H33" s="37"/>
      <c r="I33" s="37"/>
      <c r="J33" s="37"/>
      <c r="K33" s="37"/>
      <c r="L33" s="37"/>
      <c r="M33" s="37"/>
      <c r="N33" s="37"/>
      <c r="O33" s="44"/>
    </row>
    <row r="34" spans="2:15" ht="16.5" thickBot="1" x14ac:dyDescent="0.3">
      <c r="B34" s="45" t="s">
        <v>59</v>
      </c>
      <c r="C34" s="46">
        <f>PV(0.02/12, 30*12, C22)</f>
        <v>100000.00000000301</v>
      </c>
      <c r="D34" s="131" t="str">
        <f ca="1">_xlfn.FORMULATEXT(C34)</f>
        <v>=PV(0,02/12; 30*12; C22)</v>
      </c>
      <c r="E34" s="131"/>
      <c r="F34" s="131"/>
      <c r="G34" s="131"/>
      <c r="H34" s="47"/>
      <c r="I34" s="47"/>
      <c r="J34" s="47"/>
      <c r="K34" s="47"/>
      <c r="L34" s="47"/>
      <c r="M34" s="47"/>
      <c r="N34" s="47"/>
      <c r="O34" s="48"/>
    </row>
    <row r="35" spans="2:15" ht="16.5" thickBot="1" x14ac:dyDescent="0.3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2:15" ht="34.5" thickBot="1" x14ac:dyDescent="0.55000000000000004">
      <c r="B36" s="140" t="s">
        <v>80</v>
      </c>
      <c r="C36" s="141"/>
    </row>
    <row r="37" spans="2:15" ht="207.6" customHeight="1" thickBot="1" x14ac:dyDescent="0.3">
      <c r="B37" s="137" t="s">
        <v>90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2:15" ht="15.75" thickBot="1" x14ac:dyDescent="0.3"/>
    <row r="39" spans="2:15" ht="102.6" customHeight="1" thickBot="1" x14ac:dyDescent="0.3">
      <c r="B39" s="142" t="s">
        <v>91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2:15" ht="15.75" thickBot="1" x14ac:dyDescent="0.3"/>
    <row r="41" spans="2:15" ht="15.75" thickBot="1" x14ac:dyDescent="0.3">
      <c r="B41" s="49" t="s">
        <v>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</row>
    <row r="42" spans="2:15" ht="15.75" x14ac:dyDescent="0.25">
      <c r="B42" s="134" t="s">
        <v>60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6"/>
    </row>
    <row r="43" spans="2:15" ht="15.75" x14ac:dyDescent="0.25">
      <c r="B43" s="134" t="s">
        <v>61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6"/>
    </row>
    <row r="44" spans="2:15" ht="15.75" x14ac:dyDescent="0.25">
      <c r="B44" s="32"/>
      <c r="C44" s="135" t="s">
        <v>62</v>
      </c>
      <c r="D44" s="135"/>
      <c r="E44" s="135"/>
      <c r="F44" s="135"/>
      <c r="G44" s="14"/>
      <c r="H44" s="14"/>
      <c r="I44" s="14"/>
      <c r="J44" s="14"/>
      <c r="K44" s="14"/>
      <c r="L44" s="14"/>
      <c r="M44" s="14"/>
      <c r="N44" s="14"/>
      <c r="O44" s="27"/>
    </row>
    <row r="45" spans="2:15" ht="16.5" thickBot="1" x14ac:dyDescent="0.3">
      <c r="B45" s="20"/>
      <c r="C45" s="170" t="s">
        <v>63</v>
      </c>
      <c r="D45" s="170"/>
      <c r="E45" s="170"/>
      <c r="F45" s="170"/>
      <c r="G45" s="7"/>
      <c r="H45" s="7"/>
      <c r="I45" s="7"/>
      <c r="J45" s="7"/>
      <c r="K45" s="7"/>
      <c r="L45" s="7"/>
      <c r="M45" s="7"/>
      <c r="N45" s="7"/>
      <c r="O45" s="8"/>
    </row>
    <row r="47" spans="2:15" ht="15.75" thickBot="1" x14ac:dyDescent="0.3">
      <c r="C47" s="169" t="s">
        <v>64</v>
      </c>
      <c r="D47" s="169"/>
      <c r="E47" s="11"/>
      <c r="F47" s="11"/>
      <c r="G47" s="11"/>
      <c r="H47" s="169" t="s">
        <v>68</v>
      </c>
      <c r="I47" s="169"/>
    </row>
    <row r="48" spans="2:15" ht="19.5" thickBot="1" x14ac:dyDescent="0.35">
      <c r="C48" s="50" t="s">
        <v>65</v>
      </c>
      <c r="D48" s="50" t="s">
        <v>66</v>
      </c>
      <c r="E48" s="11"/>
      <c r="F48" s="11"/>
      <c r="G48" s="11"/>
      <c r="H48" s="50" t="s">
        <v>65</v>
      </c>
      <c r="I48" s="50" t="s">
        <v>66</v>
      </c>
      <c r="K48" s="167" t="s">
        <v>72</v>
      </c>
      <c r="L48" s="168"/>
    </row>
    <row r="49" spans="2:21" ht="14.45" customHeight="1" x14ac:dyDescent="0.25">
      <c r="B49">
        <v>1</v>
      </c>
      <c r="C49" s="1">
        <f>IPMT(0.02/12,B49,20*12,100000)</f>
        <v>-166.66666666666669</v>
      </c>
      <c r="D49" s="1">
        <f t="shared" ref="D49:D112" si="0">PPMT(0.02/12,B49,20*12,100000)</f>
        <v>-339.21666837845044</v>
      </c>
      <c r="E49" s="171" t="s">
        <v>81</v>
      </c>
      <c r="F49" s="172"/>
      <c r="G49">
        <v>1</v>
      </c>
      <c r="H49" s="1">
        <f>IPMT(0.02/12,G49,30*12,100000)</f>
        <v>-166.66666666666669</v>
      </c>
      <c r="I49" s="1">
        <f>PPMT(0.02/12,G49,30*12,100000)</f>
        <v>-202.95280602215388</v>
      </c>
      <c r="K49" s="158" t="s">
        <v>82</v>
      </c>
      <c r="L49" s="159"/>
      <c r="M49" s="159"/>
      <c r="N49" s="159"/>
      <c r="O49" s="159"/>
      <c r="P49" s="159"/>
      <c r="Q49" s="159"/>
      <c r="R49" s="159"/>
      <c r="S49" s="160"/>
    </row>
    <row r="50" spans="2:21" x14ac:dyDescent="0.25">
      <c r="B50">
        <v>2</v>
      </c>
      <c r="C50" s="1">
        <f t="shared" ref="C50:C113" si="1">IPMT(0.02/12,B50,20*12,100000)</f>
        <v>-166.1013055527026</v>
      </c>
      <c r="D50" s="1">
        <f t="shared" si="0"/>
        <v>-339.78202949241455</v>
      </c>
      <c r="E50" s="172"/>
      <c r="F50" s="172"/>
      <c r="G50">
        <v>2</v>
      </c>
      <c r="H50" s="1">
        <f t="shared" ref="H50:H113" si="2">IPMT(0.02/12,G50,30*12,100000)</f>
        <v>-166.32841198996306</v>
      </c>
      <c r="I50" s="1">
        <f t="shared" ref="I50:I113" si="3">PPMT(0.02/12,G50,30*12,100000)</f>
        <v>-203.29106069885748</v>
      </c>
      <c r="K50" s="161"/>
      <c r="L50" s="162"/>
      <c r="M50" s="162"/>
      <c r="N50" s="162"/>
      <c r="O50" s="162"/>
      <c r="P50" s="162"/>
      <c r="Q50" s="162"/>
      <c r="R50" s="162"/>
      <c r="S50" s="163"/>
    </row>
    <row r="51" spans="2:21" x14ac:dyDescent="0.25">
      <c r="B51">
        <v>3</v>
      </c>
      <c r="C51" s="1">
        <f t="shared" si="1"/>
        <v>-165.53500217021525</v>
      </c>
      <c r="D51" s="1">
        <f t="shared" si="0"/>
        <v>-340.34833287490187</v>
      </c>
      <c r="E51" s="172"/>
      <c r="F51" s="172"/>
      <c r="G51">
        <v>3</v>
      </c>
      <c r="H51" s="1">
        <f t="shared" si="2"/>
        <v>-165.98959355546501</v>
      </c>
      <c r="I51" s="1">
        <f t="shared" si="3"/>
        <v>-203.62987913335556</v>
      </c>
      <c r="K51" s="161"/>
      <c r="L51" s="162"/>
      <c r="M51" s="162"/>
      <c r="N51" s="162"/>
      <c r="O51" s="162"/>
      <c r="P51" s="162"/>
      <c r="Q51" s="162"/>
      <c r="R51" s="162"/>
      <c r="S51" s="163"/>
    </row>
    <row r="52" spans="2:21" x14ac:dyDescent="0.25">
      <c r="B52">
        <v>4</v>
      </c>
      <c r="C52" s="1">
        <f t="shared" si="1"/>
        <v>-164.96775494875709</v>
      </c>
      <c r="D52" s="1">
        <f t="shared" si="0"/>
        <v>-340.91558009636009</v>
      </c>
      <c r="E52" s="172"/>
      <c r="F52" s="172"/>
      <c r="G52">
        <v>4</v>
      </c>
      <c r="H52" s="1">
        <f t="shared" si="2"/>
        <v>-165.65021042357603</v>
      </c>
      <c r="I52" s="1">
        <f t="shared" si="3"/>
        <v>-203.96926226524448</v>
      </c>
      <c r="K52" s="161"/>
      <c r="L52" s="162"/>
      <c r="M52" s="162"/>
      <c r="N52" s="162"/>
      <c r="O52" s="162"/>
      <c r="P52" s="162"/>
      <c r="Q52" s="162"/>
      <c r="R52" s="162"/>
      <c r="S52" s="163"/>
    </row>
    <row r="53" spans="2:21" x14ac:dyDescent="0.25">
      <c r="B53">
        <v>5</v>
      </c>
      <c r="C53" s="1">
        <f t="shared" si="1"/>
        <v>-164.39956231526315</v>
      </c>
      <c r="D53" s="1">
        <f t="shared" si="0"/>
        <v>-341.48377272985402</v>
      </c>
      <c r="E53" s="172"/>
      <c r="F53" s="172"/>
      <c r="G53">
        <v>5</v>
      </c>
      <c r="H53" s="1">
        <f t="shared" si="2"/>
        <v>-165.31026165313398</v>
      </c>
      <c r="I53" s="1">
        <f t="shared" si="3"/>
        <v>-204.30921103568656</v>
      </c>
      <c r="K53" s="161"/>
      <c r="L53" s="162"/>
      <c r="M53" s="162"/>
      <c r="N53" s="162"/>
      <c r="O53" s="162"/>
      <c r="P53" s="162"/>
      <c r="Q53" s="162"/>
      <c r="R53" s="162"/>
      <c r="S53" s="163"/>
    </row>
    <row r="54" spans="2:21" x14ac:dyDescent="0.25">
      <c r="B54">
        <v>6</v>
      </c>
      <c r="C54" s="1">
        <f t="shared" si="1"/>
        <v>-163.83042269404672</v>
      </c>
      <c r="D54" s="1">
        <f t="shared" si="0"/>
        <v>-342.0529123510704</v>
      </c>
      <c r="E54" s="172"/>
      <c r="F54" s="172"/>
      <c r="G54">
        <v>6</v>
      </c>
      <c r="H54" s="1">
        <f t="shared" si="2"/>
        <v>-164.96974630140787</v>
      </c>
      <c r="I54" s="1">
        <f t="shared" si="3"/>
        <v>-204.64972638741273</v>
      </c>
      <c r="K54" s="161"/>
      <c r="L54" s="162"/>
      <c r="M54" s="162"/>
      <c r="N54" s="162"/>
      <c r="O54" s="162"/>
      <c r="P54" s="162"/>
      <c r="Q54" s="162"/>
      <c r="R54" s="162"/>
      <c r="S54" s="163"/>
    </row>
    <row r="55" spans="2:21" x14ac:dyDescent="0.25">
      <c r="B55">
        <v>7</v>
      </c>
      <c r="C55" s="1">
        <f t="shared" si="1"/>
        <v>-163.26033450679492</v>
      </c>
      <c r="D55" s="1">
        <f t="shared" si="0"/>
        <v>-342.62300053832223</v>
      </c>
      <c r="E55" s="172"/>
      <c r="F55" s="172"/>
      <c r="G55">
        <v>7</v>
      </c>
      <c r="H55" s="1">
        <f t="shared" si="2"/>
        <v>-164.62866342409552</v>
      </c>
      <c r="I55" s="1">
        <f t="shared" si="3"/>
        <v>-204.99080926472507</v>
      </c>
      <c r="K55" s="161"/>
      <c r="L55" s="162"/>
      <c r="M55" s="162"/>
      <c r="N55" s="162"/>
      <c r="O55" s="162"/>
      <c r="P55" s="162"/>
      <c r="Q55" s="162"/>
      <c r="R55" s="162"/>
      <c r="S55" s="163"/>
    </row>
    <row r="56" spans="2:21" x14ac:dyDescent="0.25">
      <c r="B56">
        <v>8</v>
      </c>
      <c r="C56" s="1">
        <f t="shared" si="1"/>
        <v>-162.68929617256438</v>
      </c>
      <c r="D56" s="1">
        <f t="shared" si="0"/>
        <v>-343.19403887255277</v>
      </c>
      <c r="E56" s="172"/>
      <c r="F56" s="172"/>
      <c r="G56">
        <v>8</v>
      </c>
      <c r="H56" s="1">
        <f t="shared" si="2"/>
        <v>-164.28701207532089</v>
      </c>
      <c r="I56" s="1">
        <f t="shared" si="3"/>
        <v>-205.33246061349962</v>
      </c>
      <c r="K56" s="161"/>
      <c r="L56" s="162"/>
      <c r="M56" s="162"/>
      <c r="N56" s="162"/>
      <c r="O56" s="162"/>
      <c r="P56" s="162"/>
      <c r="Q56" s="162"/>
      <c r="R56" s="162"/>
      <c r="S56" s="163"/>
    </row>
    <row r="57" spans="2:21" ht="15.75" thickBot="1" x14ac:dyDescent="0.3">
      <c r="B57">
        <v>9</v>
      </c>
      <c r="C57" s="1">
        <f t="shared" si="1"/>
        <v>-162.11730610777681</v>
      </c>
      <c r="D57" s="1">
        <f t="shared" si="0"/>
        <v>-343.76602893734031</v>
      </c>
      <c r="G57">
        <v>9</v>
      </c>
      <c r="H57" s="1">
        <f t="shared" si="2"/>
        <v>-163.94479130763176</v>
      </c>
      <c r="I57" s="1">
        <f t="shared" si="3"/>
        <v>-205.67468138118878</v>
      </c>
      <c r="K57" s="164"/>
      <c r="L57" s="165"/>
      <c r="M57" s="165"/>
      <c r="N57" s="165"/>
      <c r="O57" s="165"/>
      <c r="P57" s="165"/>
      <c r="Q57" s="165"/>
      <c r="R57" s="165"/>
      <c r="S57" s="166"/>
    </row>
    <row r="58" spans="2:21" x14ac:dyDescent="0.25">
      <c r="B58">
        <v>10</v>
      </c>
      <c r="C58" s="1">
        <f t="shared" si="1"/>
        <v>-161.54436272621459</v>
      </c>
      <c r="D58" s="1">
        <f t="shared" si="0"/>
        <v>-344.33897231890262</v>
      </c>
      <c r="G58">
        <v>10</v>
      </c>
      <c r="H58" s="1">
        <f t="shared" si="2"/>
        <v>-163.60200017199645</v>
      </c>
      <c r="I58" s="1">
        <f t="shared" si="3"/>
        <v>-206.01747251682406</v>
      </c>
      <c r="K58" t="s">
        <v>71</v>
      </c>
    </row>
    <row r="59" spans="2:21" x14ac:dyDescent="0.25">
      <c r="B59">
        <v>11</v>
      </c>
      <c r="C59" s="1">
        <f t="shared" si="1"/>
        <v>-160.97046443901641</v>
      </c>
      <c r="D59" s="1">
        <f t="shared" si="0"/>
        <v>-344.91287060610074</v>
      </c>
      <c r="G59">
        <v>11</v>
      </c>
      <c r="H59" s="1">
        <f t="shared" si="2"/>
        <v>-163.25863771780175</v>
      </c>
      <c r="I59" s="1">
        <f t="shared" si="3"/>
        <v>-206.36083497101882</v>
      </c>
      <c r="K59">
        <f>100000 * 0.02 / 12</f>
        <v>166.66666666666666</v>
      </c>
      <c r="L59" s="157" t="str">
        <f ca="1">_xlfn.FORMULATEXT(K59)</f>
        <v>=100000 * 0,02 / 12</v>
      </c>
      <c r="M59" s="157"/>
    </row>
    <row r="60" spans="2:21" x14ac:dyDescent="0.25">
      <c r="B60">
        <v>12</v>
      </c>
      <c r="C60" s="1">
        <f t="shared" si="1"/>
        <v>-160.39560965467291</v>
      </c>
      <c r="D60" s="1">
        <f t="shared" si="0"/>
        <v>-345.48772539044427</v>
      </c>
      <c r="G60">
        <v>12</v>
      </c>
      <c r="H60" s="1">
        <f t="shared" si="2"/>
        <v>-162.91470299285007</v>
      </c>
      <c r="I60" s="1">
        <f t="shared" si="3"/>
        <v>-206.70476969597053</v>
      </c>
    </row>
    <row r="61" spans="2:21" x14ac:dyDescent="0.25">
      <c r="B61">
        <v>13</v>
      </c>
      <c r="C61" s="1">
        <f t="shared" si="1"/>
        <v>-159.81979677902214</v>
      </c>
      <c r="D61" s="1">
        <f t="shared" si="0"/>
        <v>-346.06353826609495</v>
      </c>
      <c r="G61">
        <v>13</v>
      </c>
      <c r="H61" s="1">
        <f t="shared" si="2"/>
        <v>-162.57019504335673</v>
      </c>
      <c r="I61" s="1">
        <f t="shared" si="3"/>
        <v>-207.04927764546377</v>
      </c>
      <c r="K61" s="130" t="s">
        <v>74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</row>
    <row r="62" spans="2:21" ht="15.75" thickBot="1" x14ac:dyDescent="0.3">
      <c r="B62">
        <v>14</v>
      </c>
      <c r="C62" s="1">
        <f t="shared" si="1"/>
        <v>-159.24302421524533</v>
      </c>
      <c r="D62" s="1">
        <f t="shared" si="0"/>
        <v>-346.64031082987179</v>
      </c>
      <c r="G62">
        <v>14</v>
      </c>
      <c r="H62" s="1">
        <f t="shared" si="2"/>
        <v>-162.22511291394767</v>
      </c>
      <c r="I62" s="1">
        <f t="shared" si="3"/>
        <v>-207.3943597748729</v>
      </c>
      <c r="K62" s="130" t="s">
        <v>89</v>
      </c>
      <c r="L62" s="130"/>
      <c r="M62" s="130"/>
      <c r="N62" s="130"/>
      <c r="O62" s="130"/>
      <c r="P62" s="130"/>
      <c r="Q62" s="14"/>
      <c r="R62" s="14"/>
      <c r="S62" s="14"/>
      <c r="T62" s="14"/>
      <c r="U62" s="14"/>
    </row>
    <row r="63" spans="2:21" x14ac:dyDescent="0.25">
      <c r="B63">
        <v>15</v>
      </c>
      <c r="C63" s="1">
        <f t="shared" si="1"/>
        <v>-158.66529036386223</v>
      </c>
      <c r="D63" s="1">
        <f t="shared" si="0"/>
        <v>-347.21804468125492</v>
      </c>
      <c r="G63">
        <v>15</v>
      </c>
      <c r="H63" s="1">
        <f t="shared" si="2"/>
        <v>-161.87945564765621</v>
      </c>
      <c r="I63" s="1">
        <f t="shared" si="3"/>
        <v>-207.74001704116435</v>
      </c>
      <c r="K63" s="148" t="s">
        <v>73</v>
      </c>
      <c r="L63" s="149"/>
      <c r="M63" s="149"/>
      <c r="N63" s="149"/>
      <c r="O63" s="150"/>
      <c r="P63" s="14"/>
      <c r="Q63" s="14"/>
      <c r="R63" s="14"/>
      <c r="S63" s="14"/>
      <c r="T63" s="14"/>
      <c r="U63" s="14"/>
    </row>
    <row r="64" spans="2:21" ht="15.75" thickBot="1" x14ac:dyDescent="0.3">
      <c r="B64">
        <v>16</v>
      </c>
      <c r="C64" s="1">
        <f t="shared" si="1"/>
        <v>-158.08659362272678</v>
      </c>
      <c r="D64" s="1">
        <f t="shared" si="0"/>
        <v>-347.79674142239037</v>
      </c>
      <c r="G64">
        <v>16</v>
      </c>
      <c r="H64" s="1">
        <f t="shared" si="2"/>
        <v>-161.53322228592091</v>
      </c>
      <c r="I64" s="1">
        <f t="shared" si="3"/>
        <v>-208.08625040289962</v>
      </c>
      <c r="K64" s="151"/>
      <c r="L64" s="152"/>
      <c r="M64" s="152"/>
      <c r="N64" s="152"/>
      <c r="O64" s="153"/>
      <c r="P64" s="14"/>
      <c r="Q64" s="14"/>
      <c r="R64" s="14"/>
      <c r="S64" s="14"/>
      <c r="T64" s="14"/>
      <c r="U64" s="14"/>
    </row>
    <row r="65" spans="2:21" x14ac:dyDescent="0.25">
      <c r="B65">
        <v>17</v>
      </c>
      <c r="C65" s="1">
        <f t="shared" si="1"/>
        <v>-157.5069323870228</v>
      </c>
      <c r="D65" s="1">
        <f t="shared" si="0"/>
        <v>-348.37640265809432</v>
      </c>
      <c r="G65">
        <v>17</v>
      </c>
      <c r="H65" s="1">
        <f t="shared" si="2"/>
        <v>-161.18641186858278</v>
      </c>
      <c r="I65" s="1">
        <f t="shared" si="3"/>
        <v>-208.43306082023778</v>
      </c>
      <c r="K65" s="173" t="s">
        <v>64</v>
      </c>
      <c r="L65" s="154"/>
      <c r="M65" s="51"/>
      <c r="N65" s="154" t="s">
        <v>68</v>
      </c>
      <c r="O65" s="155"/>
      <c r="P65" s="14"/>
      <c r="Q65" s="14"/>
      <c r="R65" s="14"/>
      <c r="S65" s="14"/>
      <c r="T65" s="14"/>
      <c r="U65" s="14"/>
    </row>
    <row r="66" spans="2:21" ht="15" customHeight="1" thickBot="1" x14ac:dyDescent="0.3">
      <c r="B66">
        <v>18</v>
      </c>
      <c r="C66" s="1">
        <f t="shared" si="1"/>
        <v>-156.92630504925933</v>
      </c>
      <c r="D66" s="1">
        <f t="shared" si="0"/>
        <v>-348.95702999585785</v>
      </c>
      <c r="G66">
        <v>18</v>
      </c>
      <c r="H66" s="1">
        <f t="shared" si="2"/>
        <v>-160.83902343388237</v>
      </c>
      <c r="I66" s="1">
        <f t="shared" si="3"/>
        <v>-208.78044925493819</v>
      </c>
      <c r="K66" s="132">
        <f>-SUM(D49:D168)</f>
        <v>45020.721001223697</v>
      </c>
      <c r="L66" s="133"/>
      <c r="M66" s="52"/>
      <c r="N66" s="146">
        <f>-SUM(I49:I228)</f>
        <v>42561.853108050687</v>
      </c>
      <c r="O66" s="147"/>
      <c r="P66" s="14"/>
      <c r="Q66" s="14"/>
      <c r="R66" s="14"/>
      <c r="S66" s="14"/>
      <c r="T66" s="14"/>
      <c r="U66" s="14"/>
    </row>
    <row r="67" spans="2:21" x14ac:dyDescent="0.25">
      <c r="B67">
        <v>19</v>
      </c>
      <c r="C67" s="1">
        <f t="shared" si="1"/>
        <v>-156.34470999926623</v>
      </c>
      <c r="D67" s="1">
        <f t="shared" si="0"/>
        <v>-349.53862504585095</v>
      </c>
      <c r="G67">
        <v>19</v>
      </c>
      <c r="H67" s="1">
        <f t="shared" si="2"/>
        <v>-160.49105601845747</v>
      </c>
      <c r="I67" s="1">
        <f t="shared" si="3"/>
        <v>-209.12841667036309</v>
      </c>
    </row>
    <row r="68" spans="2:21" x14ac:dyDescent="0.25">
      <c r="B68">
        <v>20</v>
      </c>
      <c r="C68" s="1">
        <f t="shared" si="1"/>
        <v>-155.7621456241898</v>
      </c>
      <c r="D68" s="1">
        <f t="shared" si="0"/>
        <v>-350.12118942092735</v>
      </c>
      <c r="G68">
        <v>20</v>
      </c>
      <c r="H68" s="1">
        <f t="shared" si="2"/>
        <v>-160.14250865734016</v>
      </c>
      <c r="I68" s="1">
        <f t="shared" si="3"/>
        <v>-209.47696403148035</v>
      </c>
    </row>
    <row r="69" spans="2:21" x14ac:dyDescent="0.25">
      <c r="B69">
        <v>21</v>
      </c>
      <c r="C69" s="1">
        <f t="shared" si="1"/>
        <v>-155.17861030848826</v>
      </c>
      <c r="D69" s="1">
        <f t="shared" si="0"/>
        <v>-350.70472473662892</v>
      </c>
      <c r="G69">
        <v>21</v>
      </c>
      <c r="H69" s="1">
        <f t="shared" si="2"/>
        <v>-159.7933803839544</v>
      </c>
      <c r="I69" s="1">
        <f t="shared" si="3"/>
        <v>-209.82609230486614</v>
      </c>
    </row>
    <row r="70" spans="2:21" x14ac:dyDescent="0.25">
      <c r="B70">
        <v>22</v>
      </c>
      <c r="C70" s="1">
        <f t="shared" si="1"/>
        <v>-154.59410243392722</v>
      </c>
      <c r="D70" s="1">
        <f t="shared" si="0"/>
        <v>-351.2892326111899</v>
      </c>
      <c r="G70">
        <v>22</v>
      </c>
      <c r="H70" s="1">
        <f t="shared" si="2"/>
        <v>-159.44367023011296</v>
      </c>
      <c r="I70" s="1">
        <f t="shared" si="3"/>
        <v>-210.17580245870758</v>
      </c>
    </row>
    <row r="71" spans="2:21" x14ac:dyDescent="0.25">
      <c r="B71">
        <v>23</v>
      </c>
      <c r="C71" s="1">
        <f t="shared" si="1"/>
        <v>-154.00862037957523</v>
      </c>
      <c r="D71" s="1">
        <f t="shared" si="0"/>
        <v>-351.87471466554194</v>
      </c>
      <c r="G71">
        <v>23</v>
      </c>
      <c r="H71" s="1">
        <f t="shared" si="2"/>
        <v>-159.09337722601509</v>
      </c>
      <c r="I71" s="1">
        <f t="shared" si="3"/>
        <v>-210.52609546280544</v>
      </c>
    </row>
    <row r="72" spans="2:21" x14ac:dyDescent="0.25">
      <c r="B72">
        <v>24</v>
      </c>
      <c r="C72" s="1">
        <f t="shared" si="1"/>
        <v>-153.42216252179935</v>
      </c>
      <c r="D72" s="1">
        <f t="shared" si="0"/>
        <v>-352.46117252331783</v>
      </c>
      <c r="G72">
        <v>24</v>
      </c>
      <c r="H72" s="1">
        <f t="shared" si="2"/>
        <v>-158.74250040024376</v>
      </c>
      <c r="I72" s="1">
        <f t="shared" si="3"/>
        <v>-210.87697228857675</v>
      </c>
    </row>
    <row r="73" spans="2:21" x14ac:dyDescent="0.25">
      <c r="B73">
        <v>25</v>
      </c>
      <c r="C73" s="1">
        <f t="shared" si="1"/>
        <v>-152.83472723426047</v>
      </c>
      <c r="D73" s="1">
        <f t="shared" si="0"/>
        <v>-353.04860781085671</v>
      </c>
      <c r="G73">
        <v>25</v>
      </c>
      <c r="H73" s="1">
        <f t="shared" si="2"/>
        <v>-158.39103877976279</v>
      </c>
      <c r="I73" s="1">
        <f t="shared" si="3"/>
        <v>-211.22843390905771</v>
      </c>
    </row>
    <row r="74" spans="2:21" x14ac:dyDescent="0.25">
      <c r="B74">
        <v>26</v>
      </c>
      <c r="C74" s="1">
        <f t="shared" si="1"/>
        <v>-152.24631288790903</v>
      </c>
      <c r="D74" s="1">
        <f t="shared" si="0"/>
        <v>-353.63702215720815</v>
      </c>
      <c r="G74">
        <v>26</v>
      </c>
      <c r="H74" s="1">
        <f t="shared" si="2"/>
        <v>-158.03899138991437</v>
      </c>
      <c r="I74" s="1">
        <f t="shared" si="3"/>
        <v>-211.58048129890616</v>
      </c>
    </row>
    <row r="75" spans="2:21" x14ac:dyDescent="0.25">
      <c r="B75">
        <v>27</v>
      </c>
      <c r="C75" s="1">
        <f t="shared" si="1"/>
        <v>-151.65691785098036</v>
      </c>
      <c r="D75" s="1">
        <f t="shared" si="0"/>
        <v>-354.22641719413679</v>
      </c>
      <c r="G75">
        <v>27</v>
      </c>
      <c r="H75" s="1">
        <f t="shared" si="2"/>
        <v>-157.68635725441624</v>
      </c>
      <c r="I75" s="1">
        <f t="shared" si="3"/>
        <v>-211.93311543440439</v>
      </c>
    </row>
    <row r="76" spans="2:21" x14ac:dyDescent="0.25">
      <c r="B76">
        <v>28</v>
      </c>
      <c r="C76" s="1">
        <f t="shared" si="1"/>
        <v>-151.06654048899011</v>
      </c>
      <c r="D76" s="1">
        <f t="shared" si="0"/>
        <v>-354.81679455612704</v>
      </c>
      <c r="G76">
        <v>28</v>
      </c>
      <c r="H76" s="1">
        <f t="shared" si="2"/>
        <v>-157.33313539535888</v>
      </c>
      <c r="I76" s="1">
        <f t="shared" si="3"/>
        <v>-212.28633729346168</v>
      </c>
    </row>
    <row r="77" spans="2:21" x14ac:dyDescent="0.25">
      <c r="B77">
        <v>29</v>
      </c>
      <c r="C77" s="1">
        <f t="shared" si="1"/>
        <v>-150.47517916472992</v>
      </c>
      <c r="D77" s="1">
        <f t="shared" si="0"/>
        <v>-355.40815588038726</v>
      </c>
      <c r="G77">
        <v>29</v>
      </c>
      <c r="H77" s="1">
        <f t="shared" si="2"/>
        <v>-156.97932483320312</v>
      </c>
      <c r="I77" s="1">
        <f t="shared" si="3"/>
        <v>-212.64014785561747</v>
      </c>
    </row>
    <row r="78" spans="2:21" x14ac:dyDescent="0.25">
      <c r="B78">
        <v>30</v>
      </c>
      <c r="C78" s="1">
        <f t="shared" si="1"/>
        <v>-149.88283223826261</v>
      </c>
      <c r="D78" s="1">
        <f t="shared" si="0"/>
        <v>-356.00050280685451</v>
      </c>
      <c r="G78">
        <v>30</v>
      </c>
      <c r="H78" s="1">
        <f t="shared" si="2"/>
        <v>-156.62492458677707</v>
      </c>
      <c r="I78" s="1">
        <f t="shared" si="3"/>
        <v>-212.9945481020435</v>
      </c>
    </row>
    <row r="79" spans="2:21" x14ac:dyDescent="0.25">
      <c r="B79">
        <v>31</v>
      </c>
      <c r="C79" s="1">
        <f t="shared" si="1"/>
        <v>-149.28949806691787</v>
      </c>
      <c r="D79" s="1">
        <f t="shared" si="0"/>
        <v>-356.59383697819931</v>
      </c>
      <c r="G79">
        <v>31</v>
      </c>
      <c r="H79" s="1">
        <f t="shared" si="2"/>
        <v>-156.26993367327367</v>
      </c>
      <c r="I79" s="1">
        <f t="shared" si="3"/>
        <v>-213.3495390155469</v>
      </c>
    </row>
    <row r="80" spans="2:21" x14ac:dyDescent="0.25">
      <c r="B80">
        <v>32</v>
      </c>
      <c r="C80" s="1">
        <f t="shared" si="1"/>
        <v>-148.69517500528752</v>
      </c>
      <c r="D80" s="1">
        <f t="shared" si="0"/>
        <v>-357.18816003982965</v>
      </c>
      <c r="G80">
        <v>32</v>
      </c>
      <c r="H80" s="1">
        <f t="shared" si="2"/>
        <v>-155.91435110824773</v>
      </c>
      <c r="I80" s="1">
        <f t="shared" si="3"/>
        <v>-213.70512158057278</v>
      </c>
    </row>
    <row r="81" spans="2:9" x14ac:dyDescent="0.25">
      <c r="B81">
        <v>33</v>
      </c>
      <c r="C81" s="1">
        <f t="shared" si="1"/>
        <v>-148.09986140522116</v>
      </c>
      <c r="D81" s="1">
        <f t="shared" si="0"/>
        <v>-357.78347363989604</v>
      </c>
      <c r="G81">
        <v>33</v>
      </c>
      <c r="H81" s="1">
        <f t="shared" si="2"/>
        <v>-155.55817590561344</v>
      </c>
      <c r="I81" s="1">
        <f t="shared" si="3"/>
        <v>-214.0612967832071</v>
      </c>
    </row>
    <row r="82" spans="2:9" x14ac:dyDescent="0.25">
      <c r="B82">
        <v>34</v>
      </c>
      <c r="C82" s="1">
        <f t="shared" si="1"/>
        <v>-147.50355561582131</v>
      </c>
      <c r="D82" s="1">
        <f t="shared" si="0"/>
        <v>-358.37977942929587</v>
      </c>
      <c r="G82">
        <v>34</v>
      </c>
      <c r="H82" s="1">
        <f t="shared" si="2"/>
        <v>-155.20140707764142</v>
      </c>
      <c r="I82" s="1">
        <f t="shared" si="3"/>
        <v>-214.41806561117912</v>
      </c>
    </row>
    <row r="83" spans="2:9" x14ac:dyDescent="0.25">
      <c r="B83">
        <v>35</v>
      </c>
      <c r="C83" s="1">
        <f t="shared" si="1"/>
        <v>-146.90625598343914</v>
      </c>
      <c r="D83" s="1">
        <f t="shared" si="0"/>
        <v>-358.97707906167801</v>
      </c>
      <c r="G83">
        <v>35</v>
      </c>
      <c r="H83" s="1">
        <f t="shared" si="2"/>
        <v>-154.84404363495617</v>
      </c>
      <c r="I83" s="1">
        <f t="shared" si="3"/>
        <v>-214.7754290538644</v>
      </c>
    </row>
    <row r="84" spans="2:9" x14ac:dyDescent="0.25">
      <c r="B84">
        <v>36</v>
      </c>
      <c r="C84" s="1">
        <f t="shared" si="1"/>
        <v>-146.30796085166966</v>
      </c>
      <c r="D84" s="1">
        <f t="shared" si="0"/>
        <v>-359.57537419344749</v>
      </c>
      <c r="G84">
        <v>36</v>
      </c>
      <c r="H84" s="1">
        <f t="shared" si="2"/>
        <v>-154.48608458653305</v>
      </c>
      <c r="I84" s="1">
        <f t="shared" si="3"/>
        <v>-215.13338810228751</v>
      </c>
    </row>
    <row r="85" spans="2:9" x14ac:dyDescent="0.25">
      <c r="B85">
        <v>37</v>
      </c>
      <c r="C85" s="1">
        <f t="shared" si="1"/>
        <v>-145.70866856134725</v>
      </c>
      <c r="D85" s="1">
        <f t="shared" si="0"/>
        <v>-360.1746664837699</v>
      </c>
      <c r="G85">
        <v>37</v>
      </c>
      <c r="H85" s="1">
        <f t="shared" si="2"/>
        <v>-154.12752893969591</v>
      </c>
      <c r="I85" s="1">
        <f t="shared" si="3"/>
        <v>-215.49194374912466</v>
      </c>
    </row>
    <row r="86" spans="2:9" x14ac:dyDescent="0.25">
      <c r="B86">
        <v>38</v>
      </c>
      <c r="C86" s="1">
        <f t="shared" si="1"/>
        <v>-145.10837745054098</v>
      </c>
      <c r="D86" s="1">
        <f t="shared" si="0"/>
        <v>-360.77495759457616</v>
      </c>
      <c r="G86">
        <v>38</v>
      </c>
      <c r="H86" s="1">
        <f t="shared" si="2"/>
        <v>-153.76837570011401</v>
      </c>
      <c r="I86" s="1">
        <f t="shared" si="3"/>
        <v>-215.85109698870656</v>
      </c>
    </row>
    <row r="87" spans="2:9" x14ac:dyDescent="0.25">
      <c r="B87">
        <v>39</v>
      </c>
      <c r="C87" s="1">
        <f t="shared" si="1"/>
        <v>-144.50708585455001</v>
      </c>
      <c r="D87" s="1">
        <f t="shared" si="0"/>
        <v>-361.37624919056714</v>
      </c>
      <c r="G87">
        <v>39</v>
      </c>
      <c r="H87" s="1">
        <f t="shared" si="2"/>
        <v>-153.40862387179953</v>
      </c>
      <c r="I87" s="1">
        <f t="shared" si="3"/>
        <v>-216.21084881702106</v>
      </c>
    </row>
    <row r="88" spans="2:9" x14ac:dyDescent="0.25">
      <c r="B88">
        <v>40</v>
      </c>
      <c r="C88" s="1">
        <f t="shared" si="1"/>
        <v>-143.90479210589908</v>
      </c>
      <c r="D88" s="1">
        <f t="shared" si="0"/>
        <v>-361.97854293921807</v>
      </c>
      <c r="G88">
        <v>40</v>
      </c>
      <c r="H88" s="1">
        <f t="shared" si="2"/>
        <v>-153.04827245710447</v>
      </c>
      <c r="I88" s="1">
        <f t="shared" si="3"/>
        <v>-216.57120023171609</v>
      </c>
    </row>
    <row r="89" spans="2:9" x14ac:dyDescent="0.25">
      <c r="B89">
        <v>41</v>
      </c>
      <c r="C89" s="1">
        <f t="shared" si="1"/>
        <v>-143.3014945343337</v>
      </c>
      <c r="D89" s="1">
        <f t="shared" si="0"/>
        <v>-362.58184051078348</v>
      </c>
      <c r="G89">
        <v>41</v>
      </c>
      <c r="H89" s="1">
        <f t="shared" si="2"/>
        <v>-152.68732045671831</v>
      </c>
      <c r="I89" s="1">
        <f t="shared" si="3"/>
        <v>-216.93215223210231</v>
      </c>
    </row>
    <row r="90" spans="2:9" x14ac:dyDescent="0.25">
      <c r="B90">
        <v>42</v>
      </c>
      <c r="C90" s="1">
        <f t="shared" si="1"/>
        <v>-142.69719146681578</v>
      </c>
      <c r="D90" s="1">
        <f t="shared" si="0"/>
        <v>-363.18614357830143</v>
      </c>
      <c r="G90">
        <v>42</v>
      </c>
      <c r="H90" s="1">
        <f t="shared" si="2"/>
        <v>-152.32576686966476</v>
      </c>
      <c r="I90" s="1">
        <f t="shared" si="3"/>
        <v>-217.29370581915575</v>
      </c>
    </row>
    <row r="91" spans="2:9" x14ac:dyDescent="0.25">
      <c r="B91">
        <v>43</v>
      </c>
      <c r="C91" s="1">
        <f t="shared" si="1"/>
        <v>-142.09188122751857</v>
      </c>
      <c r="D91" s="1">
        <f t="shared" si="0"/>
        <v>-363.79145381759855</v>
      </c>
      <c r="G91">
        <v>43</v>
      </c>
      <c r="H91" s="1">
        <f t="shared" si="2"/>
        <v>-151.96361069329953</v>
      </c>
      <c r="I91" s="1">
        <f t="shared" si="3"/>
        <v>-217.65586199552104</v>
      </c>
    </row>
    <row r="92" spans="2:9" x14ac:dyDescent="0.25">
      <c r="B92">
        <v>44</v>
      </c>
      <c r="C92" s="1">
        <f t="shared" si="1"/>
        <v>-141.4855621378226</v>
      </c>
      <c r="D92" s="1">
        <f t="shared" si="0"/>
        <v>-364.39777290729461</v>
      </c>
      <c r="G92">
        <v>44</v>
      </c>
      <c r="H92" s="1">
        <f t="shared" si="2"/>
        <v>-151.60085092330698</v>
      </c>
      <c r="I92" s="1">
        <f t="shared" si="3"/>
        <v>-218.01862176551359</v>
      </c>
    </row>
    <row r="93" spans="2:9" x14ac:dyDescent="0.25">
      <c r="B93">
        <v>45</v>
      </c>
      <c r="C93" s="1">
        <f t="shared" si="1"/>
        <v>-140.87823251631042</v>
      </c>
      <c r="D93" s="1">
        <f t="shared" si="0"/>
        <v>-365.00510252880679</v>
      </c>
      <c r="G93">
        <v>45</v>
      </c>
      <c r="H93" s="1">
        <f t="shared" si="2"/>
        <v>-151.23748655369778</v>
      </c>
      <c r="I93" s="1">
        <f t="shared" si="3"/>
        <v>-218.38198613512279</v>
      </c>
    </row>
    <row r="94" spans="2:9" x14ac:dyDescent="0.25">
      <c r="B94">
        <v>46</v>
      </c>
      <c r="C94" s="1">
        <f t="shared" si="1"/>
        <v>-140.26989067876241</v>
      </c>
      <c r="D94" s="1">
        <f t="shared" si="0"/>
        <v>-365.61344436635477</v>
      </c>
      <c r="G94">
        <v>46</v>
      </c>
      <c r="H94" s="1">
        <f t="shared" si="2"/>
        <v>-150.87351657680594</v>
      </c>
      <c r="I94" s="1">
        <f t="shared" si="3"/>
        <v>-218.74595611201465</v>
      </c>
    </row>
    <row r="95" spans="2:9" x14ac:dyDescent="0.25">
      <c r="B95">
        <v>47</v>
      </c>
      <c r="C95" s="1">
        <f t="shared" si="1"/>
        <v>-139.66053493815181</v>
      </c>
      <c r="D95" s="1">
        <f t="shared" si="0"/>
        <v>-366.22280010696539</v>
      </c>
      <c r="G95">
        <v>47</v>
      </c>
      <c r="H95" s="1">
        <f t="shared" si="2"/>
        <v>-150.50893998328593</v>
      </c>
      <c r="I95" s="1">
        <f t="shared" si="3"/>
        <v>-219.11053270553469</v>
      </c>
    </row>
    <row r="96" spans="2:9" x14ac:dyDescent="0.25">
      <c r="B96">
        <v>48</v>
      </c>
      <c r="C96" s="1">
        <f t="shared" si="1"/>
        <v>-139.0501636046402</v>
      </c>
      <c r="D96" s="1">
        <f t="shared" si="0"/>
        <v>-366.83317144047697</v>
      </c>
      <c r="G96">
        <v>48</v>
      </c>
      <c r="H96" s="1">
        <f t="shared" si="2"/>
        <v>-150.14375576210998</v>
      </c>
      <c r="I96" s="1">
        <f t="shared" si="3"/>
        <v>-219.47571692671056</v>
      </c>
    </row>
    <row r="97" spans="2:9" x14ac:dyDescent="0.25">
      <c r="B97">
        <v>49</v>
      </c>
      <c r="C97" s="1">
        <f t="shared" si="1"/>
        <v>-138.43877498557276</v>
      </c>
      <c r="D97" s="1">
        <f t="shared" si="0"/>
        <v>-367.44456005954436</v>
      </c>
      <c r="G97">
        <v>49</v>
      </c>
      <c r="H97" s="1">
        <f t="shared" si="2"/>
        <v>-149.77796290056548</v>
      </c>
      <c r="I97" s="1">
        <f t="shared" si="3"/>
        <v>-219.84150978825508</v>
      </c>
    </row>
    <row r="98" spans="2:9" x14ac:dyDescent="0.25">
      <c r="B98">
        <v>50</v>
      </c>
      <c r="C98" s="1">
        <f t="shared" si="1"/>
        <v>-137.8263673854735</v>
      </c>
      <c r="D98" s="1">
        <f t="shared" si="0"/>
        <v>-368.05696765964365</v>
      </c>
      <c r="G98">
        <v>50</v>
      </c>
      <c r="H98" s="1">
        <f t="shared" si="2"/>
        <v>-149.41156038425171</v>
      </c>
      <c r="I98" s="1">
        <f t="shared" si="3"/>
        <v>-220.20791230456879</v>
      </c>
    </row>
    <row r="99" spans="2:9" x14ac:dyDescent="0.25">
      <c r="B99">
        <v>51</v>
      </c>
      <c r="C99" s="1">
        <f t="shared" si="1"/>
        <v>-137.21293910604078</v>
      </c>
      <c r="D99" s="1">
        <f t="shared" si="0"/>
        <v>-368.6703959390764</v>
      </c>
      <c r="G99">
        <v>51</v>
      </c>
      <c r="H99" s="1">
        <f t="shared" si="2"/>
        <v>-149.04454719707746</v>
      </c>
      <c r="I99" s="1">
        <f t="shared" si="3"/>
        <v>-220.5749254917431</v>
      </c>
    </row>
    <row r="100" spans="2:9" x14ac:dyDescent="0.25">
      <c r="B100">
        <v>52</v>
      </c>
      <c r="C100" s="1">
        <f t="shared" si="1"/>
        <v>-136.59848844614231</v>
      </c>
      <c r="D100" s="1">
        <f t="shared" si="0"/>
        <v>-369.28484659897487</v>
      </c>
      <c r="G100">
        <v>52</v>
      </c>
      <c r="H100" s="1">
        <f t="shared" si="2"/>
        <v>-148.67692232125788</v>
      </c>
      <c r="I100" s="1">
        <f t="shared" si="3"/>
        <v>-220.94255036756272</v>
      </c>
    </row>
    <row r="101" spans="2:9" x14ac:dyDescent="0.25">
      <c r="B101">
        <v>53</v>
      </c>
      <c r="C101" s="1">
        <f t="shared" si="1"/>
        <v>-135.98301370181068</v>
      </c>
      <c r="D101" s="1">
        <f t="shared" si="0"/>
        <v>-369.90032134330647</v>
      </c>
      <c r="G101">
        <v>53</v>
      </c>
      <c r="H101" s="1">
        <f t="shared" si="2"/>
        <v>-148.30868473731195</v>
      </c>
      <c r="I101" s="1">
        <f t="shared" si="3"/>
        <v>-221.31078795150859</v>
      </c>
    </row>
    <row r="102" spans="2:9" x14ac:dyDescent="0.25">
      <c r="B102">
        <v>54</v>
      </c>
      <c r="C102" s="1">
        <f t="shared" si="1"/>
        <v>-135.36651316623849</v>
      </c>
      <c r="D102" s="1">
        <f t="shared" si="0"/>
        <v>-370.51682187887866</v>
      </c>
      <c r="G102">
        <v>54</v>
      </c>
      <c r="H102" s="1">
        <f t="shared" si="2"/>
        <v>-147.93983342405943</v>
      </c>
      <c r="I102" s="1">
        <f t="shared" si="3"/>
        <v>-221.67963926476114</v>
      </c>
    </row>
    <row r="103" spans="2:9" x14ac:dyDescent="0.25">
      <c r="B103">
        <v>55</v>
      </c>
      <c r="C103" s="1">
        <f t="shared" si="1"/>
        <v>-134.7489851297737</v>
      </c>
      <c r="D103" s="1">
        <f t="shared" si="0"/>
        <v>-371.13434991534342</v>
      </c>
      <c r="G103">
        <v>55</v>
      </c>
      <c r="H103" s="1">
        <f t="shared" si="2"/>
        <v>-147.57036735861814</v>
      </c>
      <c r="I103" s="1">
        <f t="shared" si="3"/>
        <v>-222.04910533020239</v>
      </c>
    </row>
    <row r="104" spans="2:9" x14ac:dyDescent="0.25">
      <c r="B104">
        <v>56</v>
      </c>
      <c r="C104" s="1">
        <f t="shared" si="1"/>
        <v>-134.13042787991481</v>
      </c>
      <c r="D104" s="1">
        <f t="shared" si="0"/>
        <v>-371.75290716520237</v>
      </c>
      <c r="G104">
        <v>56</v>
      </c>
      <c r="H104" s="1">
        <f t="shared" si="2"/>
        <v>-147.20028551640112</v>
      </c>
      <c r="I104" s="1">
        <f t="shared" si="3"/>
        <v>-222.41918717241938</v>
      </c>
    </row>
    <row r="105" spans="2:9" x14ac:dyDescent="0.25">
      <c r="B105">
        <v>57</v>
      </c>
      <c r="C105" s="1">
        <f t="shared" si="1"/>
        <v>-133.51083970130614</v>
      </c>
      <c r="D105" s="1">
        <f t="shared" si="0"/>
        <v>-372.37249534381101</v>
      </c>
      <c r="G105">
        <v>57</v>
      </c>
      <c r="H105" s="1">
        <f t="shared" si="2"/>
        <v>-146.8295868711138</v>
      </c>
      <c r="I105" s="1">
        <f t="shared" si="3"/>
        <v>-222.78988581770679</v>
      </c>
    </row>
    <row r="106" spans="2:9" x14ac:dyDescent="0.25">
      <c r="B106">
        <v>58</v>
      </c>
      <c r="C106" s="1">
        <f t="shared" si="1"/>
        <v>-132.8902188757331</v>
      </c>
      <c r="D106" s="1">
        <f t="shared" si="0"/>
        <v>-372.99311616938405</v>
      </c>
      <c r="G106">
        <v>58</v>
      </c>
      <c r="H106" s="1">
        <f t="shared" si="2"/>
        <v>-146.45827039475094</v>
      </c>
      <c r="I106" s="1">
        <f t="shared" si="3"/>
        <v>-223.16120229406962</v>
      </c>
    </row>
    <row r="107" spans="2:9" x14ac:dyDescent="0.25">
      <c r="B107">
        <v>59</v>
      </c>
      <c r="C107" s="1">
        <f t="shared" si="1"/>
        <v>-132.26856368211747</v>
      </c>
      <c r="D107" s="1">
        <f t="shared" si="0"/>
        <v>-373.61477136299965</v>
      </c>
      <c r="G107">
        <v>59</v>
      </c>
      <c r="H107" s="1">
        <f t="shared" si="2"/>
        <v>-146.08633505759417</v>
      </c>
      <c r="I107" s="1">
        <f t="shared" si="3"/>
        <v>-223.53313763122642</v>
      </c>
    </row>
    <row r="108" spans="2:9" x14ac:dyDescent="0.25">
      <c r="B108">
        <v>60</v>
      </c>
      <c r="C108" s="1">
        <f t="shared" si="1"/>
        <v>-131.64587239651249</v>
      </c>
      <c r="D108" s="1">
        <f t="shared" si="0"/>
        <v>-374.23746264860466</v>
      </c>
      <c r="G108">
        <v>60</v>
      </c>
      <c r="H108" s="1">
        <f t="shared" si="2"/>
        <v>-145.71377982820877</v>
      </c>
      <c r="I108" s="1">
        <f t="shared" si="3"/>
        <v>-223.90569286061177</v>
      </c>
    </row>
    <row r="109" spans="2:9" x14ac:dyDescent="0.25">
      <c r="B109">
        <v>61</v>
      </c>
      <c r="C109" s="1">
        <f t="shared" si="1"/>
        <v>-131.02214329209812</v>
      </c>
      <c r="D109" s="1">
        <f t="shared" si="0"/>
        <v>-374.86119175301906</v>
      </c>
      <c r="G109">
        <v>61</v>
      </c>
      <c r="H109" s="1">
        <f t="shared" si="2"/>
        <v>-145.34060367344111</v>
      </c>
      <c r="I109" s="1">
        <f t="shared" si="3"/>
        <v>-224.27886901537943</v>
      </c>
    </row>
    <row r="110" spans="2:9" x14ac:dyDescent="0.25">
      <c r="B110">
        <v>62</v>
      </c>
      <c r="C110" s="1">
        <f t="shared" si="1"/>
        <v>-130.39737463917643</v>
      </c>
      <c r="D110" s="1">
        <f t="shared" si="0"/>
        <v>-375.48596040594072</v>
      </c>
      <c r="G110">
        <v>62</v>
      </c>
      <c r="H110" s="1">
        <f t="shared" si="2"/>
        <v>-144.96680555841547</v>
      </c>
      <c r="I110" s="1">
        <f t="shared" si="3"/>
        <v>-224.65266713040509</v>
      </c>
    </row>
    <row r="111" spans="2:9" x14ac:dyDescent="0.25">
      <c r="B111">
        <v>63</v>
      </c>
      <c r="C111" s="1">
        <f t="shared" si="1"/>
        <v>-129.77156470516653</v>
      </c>
      <c r="D111" s="1">
        <f t="shared" si="0"/>
        <v>-376.11177033995068</v>
      </c>
      <c r="G111">
        <v>63</v>
      </c>
      <c r="H111" s="1">
        <f t="shared" si="2"/>
        <v>-144.59238444653147</v>
      </c>
      <c r="I111" s="1">
        <f t="shared" si="3"/>
        <v>-225.0270882422891</v>
      </c>
    </row>
    <row r="112" spans="2:9" x14ac:dyDescent="0.25">
      <c r="B112">
        <v>64</v>
      </c>
      <c r="C112" s="1">
        <f t="shared" si="1"/>
        <v>-129.14471175459997</v>
      </c>
      <c r="D112" s="1">
        <f t="shared" si="0"/>
        <v>-376.73862329051724</v>
      </c>
      <c r="G112">
        <v>64</v>
      </c>
      <c r="H112" s="1">
        <f t="shared" si="2"/>
        <v>-144.21733929946097</v>
      </c>
      <c r="I112" s="1">
        <f t="shared" si="3"/>
        <v>-225.40213338935959</v>
      </c>
    </row>
    <row r="113" spans="2:9" x14ac:dyDescent="0.25">
      <c r="B113">
        <v>65</v>
      </c>
      <c r="C113" s="1">
        <f t="shared" si="1"/>
        <v>-128.51681404911574</v>
      </c>
      <c r="D113" s="1">
        <f t="shared" ref="D113:D176" si="4">PPMT(0.02/12,B113,20*12,100000)</f>
        <v>-377.36652099600144</v>
      </c>
      <c r="G113">
        <v>65</v>
      </c>
      <c r="H113" s="1">
        <f t="shared" si="2"/>
        <v>-143.84166907714538</v>
      </c>
      <c r="I113" s="1">
        <f t="shared" si="3"/>
        <v>-225.77780361167515</v>
      </c>
    </row>
    <row r="114" spans="2:9" x14ac:dyDescent="0.25">
      <c r="B114">
        <v>66</v>
      </c>
      <c r="C114" s="1">
        <f t="shared" ref="C114:C177" si="5">IPMT(0.02/12,B114,20*12,100000)</f>
        <v>-127.88786984745573</v>
      </c>
      <c r="D114" s="1">
        <f t="shared" si="4"/>
        <v>-377.99546519766142</v>
      </c>
      <c r="G114">
        <v>66</v>
      </c>
      <c r="H114" s="1">
        <f t="shared" ref="H114:H177" si="6">IPMT(0.02/12,G114,30*12,100000)</f>
        <v>-143.46537273779259</v>
      </c>
      <c r="I114" s="1">
        <f t="shared" ref="I114:I177" si="7">PPMT(0.02/12,G114,30*12,100000)</f>
        <v>-226.15409995102794</v>
      </c>
    </row>
    <row r="115" spans="2:9" x14ac:dyDescent="0.25">
      <c r="B115">
        <v>67</v>
      </c>
      <c r="C115" s="1">
        <f t="shared" si="5"/>
        <v>-127.25787740545962</v>
      </c>
      <c r="D115" s="1">
        <f t="shared" si="4"/>
        <v>-378.6254576396575</v>
      </c>
      <c r="G115">
        <v>67</v>
      </c>
      <c r="H115" s="1">
        <f t="shared" si="6"/>
        <v>-143.08844923787422</v>
      </c>
      <c r="I115" s="1">
        <f t="shared" si="7"/>
        <v>-226.53102345094635</v>
      </c>
    </row>
    <row r="116" spans="2:9" x14ac:dyDescent="0.25">
      <c r="B116">
        <v>68</v>
      </c>
      <c r="C116" s="1">
        <f t="shared" si="5"/>
        <v>-126.62683497606024</v>
      </c>
      <c r="D116" s="1">
        <f t="shared" si="4"/>
        <v>-379.25650006905693</v>
      </c>
      <c r="G116">
        <v>68</v>
      </c>
      <c r="H116" s="1">
        <f t="shared" si="6"/>
        <v>-142.7108975321226</v>
      </c>
      <c r="I116" s="1">
        <f t="shared" si="7"/>
        <v>-226.90857515669794</v>
      </c>
    </row>
    <row r="117" spans="2:9" x14ac:dyDescent="0.25">
      <c r="B117">
        <v>69</v>
      </c>
      <c r="C117" s="1">
        <f t="shared" si="5"/>
        <v>-125.99474080927848</v>
      </c>
      <c r="D117" s="1">
        <f t="shared" si="4"/>
        <v>-379.8885942358387</v>
      </c>
      <c r="G117">
        <v>69</v>
      </c>
      <c r="H117" s="1">
        <f t="shared" si="6"/>
        <v>-142.33271657352813</v>
      </c>
      <c r="I117" s="1">
        <f t="shared" si="7"/>
        <v>-227.28675611529243</v>
      </c>
    </row>
    <row r="118" spans="2:9" x14ac:dyDescent="0.25">
      <c r="B118">
        <v>70</v>
      </c>
      <c r="C118" s="1">
        <f t="shared" si="5"/>
        <v>-125.36159315221872</v>
      </c>
      <c r="D118" s="1">
        <f t="shared" si="4"/>
        <v>-380.52174189289843</v>
      </c>
      <c r="G118">
        <v>70</v>
      </c>
      <c r="H118" s="1">
        <f t="shared" si="6"/>
        <v>-141.95390531333598</v>
      </c>
      <c r="I118" s="1">
        <f t="shared" si="7"/>
        <v>-227.66556737548458</v>
      </c>
    </row>
    <row r="119" spans="2:9" x14ac:dyDescent="0.25">
      <c r="B119">
        <v>71</v>
      </c>
      <c r="C119" s="1">
        <f t="shared" si="5"/>
        <v>-124.72739024906392</v>
      </c>
      <c r="D119" s="1">
        <f t="shared" si="4"/>
        <v>-381.15594479605323</v>
      </c>
      <c r="G119">
        <v>71</v>
      </c>
      <c r="H119" s="1">
        <f t="shared" si="6"/>
        <v>-141.5744627010435</v>
      </c>
      <c r="I119" s="1">
        <f t="shared" si="7"/>
        <v>-228.04500998777706</v>
      </c>
    </row>
    <row r="120" spans="2:9" x14ac:dyDescent="0.25">
      <c r="B120">
        <v>72</v>
      </c>
      <c r="C120" s="1">
        <f t="shared" si="5"/>
        <v>-124.09213034107044</v>
      </c>
      <c r="D120" s="1">
        <f t="shared" si="4"/>
        <v>-381.79120470404666</v>
      </c>
      <c r="G120">
        <v>72</v>
      </c>
      <c r="H120" s="1">
        <f t="shared" si="6"/>
        <v>-141.19438768439724</v>
      </c>
      <c r="I120" s="1">
        <f t="shared" si="7"/>
        <v>-228.42508500442338</v>
      </c>
    </row>
    <row r="121" spans="2:9" x14ac:dyDescent="0.25">
      <c r="B121">
        <v>73</v>
      </c>
      <c r="C121" s="1">
        <f t="shared" si="5"/>
        <v>-123.45581166656373</v>
      </c>
      <c r="D121" s="1">
        <f t="shared" si="4"/>
        <v>-382.42752337855347</v>
      </c>
      <c r="G121">
        <v>73</v>
      </c>
      <c r="H121" s="1">
        <f t="shared" si="6"/>
        <v>-140.81367920938985</v>
      </c>
      <c r="I121" s="1">
        <f t="shared" si="7"/>
        <v>-228.80579347943075</v>
      </c>
    </row>
    <row r="122" spans="2:9" x14ac:dyDescent="0.25">
      <c r="B122">
        <v>74</v>
      </c>
      <c r="C122" s="1">
        <f t="shared" si="5"/>
        <v>-122.81843246093278</v>
      </c>
      <c r="D122" s="1">
        <f t="shared" si="4"/>
        <v>-383.06490258418432</v>
      </c>
      <c r="G122">
        <v>74</v>
      </c>
      <c r="H122" s="1">
        <f t="shared" si="6"/>
        <v>-140.43233622025744</v>
      </c>
      <c r="I122" s="1">
        <f t="shared" si="7"/>
        <v>-229.18713646856312</v>
      </c>
    </row>
    <row r="123" spans="2:9" x14ac:dyDescent="0.25">
      <c r="B123">
        <v>75</v>
      </c>
      <c r="C123" s="1">
        <f t="shared" si="5"/>
        <v>-122.17999095662583</v>
      </c>
      <c r="D123" s="1">
        <f t="shared" si="4"/>
        <v>-383.70334408849135</v>
      </c>
      <c r="G123">
        <v>75</v>
      </c>
      <c r="H123" s="1">
        <f t="shared" si="6"/>
        <v>-140.0503576594765</v>
      </c>
      <c r="I123" s="1">
        <f t="shared" si="7"/>
        <v>-229.56911502934406</v>
      </c>
    </row>
    <row r="124" spans="2:9" x14ac:dyDescent="0.25">
      <c r="B124">
        <v>76</v>
      </c>
      <c r="C124" s="1">
        <f t="shared" si="5"/>
        <v>-121.54048538314503</v>
      </c>
      <c r="D124" s="1">
        <f t="shared" si="4"/>
        <v>-384.34284966197214</v>
      </c>
      <c r="G124">
        <v>76</v>
      </c>
      <c r="H124" s="1">
        <f t="shared" si="6"/>
        <v>-139.66774246776097</v>
      </c>
      <c r="I124" s="1">
        <f t="shared" si="7"/>
        <v>-229.95173022105962</v>
      </c>
    </row>
    <row r="125" spans="2:9" x14ac:dyDescent="0.25">
      <c r="B125">
        <v>77</v>
      </c>
      <c r="C125" s="1">
        <f t="shared" si="5"/>
        <v>-120.8999139670417</v>
      </c>
      <c r="D125" s="1">
        <f t="shared" si="4"/>
        <v>-384.98342107807542</v>
      </c>
      <c r="G125">
        <v>77</v>
      </c>
      <c r="H125" s="1">
        <f t="shared" si="6"/>
        <v>-139.28448958405914</v>
      </c>
      <c r="I125" s="1">
        <f t="shared" si="7"/>
        <v>-230.33498310476139</v>
      </c>
    </row>
    <row r="126" spans="2:9" x14ac:dyDescent="0.25">
      <c r="B126">
        <v>78</v>
      </c>
      <c r="C126" s="1">
        <f t="shared" si="5"/>
        <v>-120.25827493191159</v>
      </c>
      <c r="D126" s="1">
        <f t="shared" si="4"/>
        <v>-385.62506011320551</v>
      </c>
      <c r="G126">
        <v>78</v>
      </c>
      <c r="H126" s="1">
        <f t="shared" si="6"/>
        <v>-138.90059794555123</v>
      </c>
      <c r="I126" s="1">
        <f t="shared" si="7"/>
        <v>-230.71887474326934</v>
      </c>
    </row>
    <row r="127" spans="2:9" x14ac:dyDescent="0.25">
      <c r="B127">
        <v>79</v>
      </c>
      <c r="C127" s="1">
        <f t="shared" si="5"/>
        <v>-119.61556649838958</v>
      </c>
      <c r="D127" s="1">
        <f t="shared" si="4"/>
        <v>-386.26776854672755</v>
      </c>
      <c r="G127">
        <v>79</v>
      </c>
      <c r="H127" s="1">
        <f t="shared" si="6"/>
        <v>-138.51606648764582</v>
      </c>
      <c r="I127" s="1">
        <f t="shared" si="7"/>
        <v>-231.10340620117478</v>
      </c>
    </row>
    <row r="128" spans="2:9" x14ac:dyDescent="0.25">
      <c r="B128">
        <v>80</v>
      </c>
      <c r="C128" s="1">
        <f t="shared" si="5"/>
        <v>-118.97178688414505</v>
      </c>
      <c r="D128" s="1">
        <f t="shared" si="4"/>
        <v>-386.91154816097213</v>
      </c>
      <c r="G128">
        <v>80</v>
      </c>
      <c r="H128" s="1">
        <f t="shared" si="6"/>
        <v>-138.13089414397717</v>
      </c>
      <c r="I128" s="1">
        <f t="shared" si="7"/>
        <v>-231.48857854484339</v>
      </c>
    </row>
    <row r="129" spans="2:9" x14ac:dyDescent="0.25">
      <c r="B129">
        <v>81</v>
      </c>
      <c r="C129" s="1">
        <f t="shared" si="5"/>
        <v>-118.32693430387675</v>
      </c>
      <c r="D129" s="1">
        <f t="shared" si="4"/>
        <v>-387.5564007412404</v>
      </c>
      <c r="G129">
        <v>81</v>
      </c>
      <c r="H129" s="1">
        <f t="shared" si="6"/>
        <v>-137.74507984640243</v>
      </c>
      <c r="I129" s="1">
        <f t="shared" si="7"/>
        <v>-231.87439284241813</v>
      </c>
    </row>
    <row r="130" spans="2:9" x14ac:dyDescent="0.25">
      <c r="B130">
        <v>82</v>
      </c>
      <c r="C130" s="1">
        <f t="shared" si="5"/>
        <v>-117.68100696930803</v>
      </c>
      <c r="D130" s="1">
        <f t="shared" si="4"/>
        <v>-388.20232807580913</v>
      </c>
      <c r="G130">
        <v>82</v>
      </c>
      <c r="H130" s="1">
        <f t="shared" si="6"/>
        <v>-137.3586225249984</v>
      </c>
      <c r="I130" s="1">
        <f t="shared" si="7"/>
        <v>-232.26085016382214</v>
      </c>
    </row>
    <row r="131" spans="2:9" x14ac:dyDescent="0.25">
      <c r="B131">
        <v>83</v>
      </c>
      <c r="C131" s="1">
        <f t="shared" si="5"/>
        <v>-117.03400308918168</v>
      </c>
      <c r="D131" s="1">
        <f t="shared" si="4"/>
        <v>-388.8493319559355</v>
      </c>
      <c r="G131">
        <v>83</v>
      </c>
      <c r="H131" s="1">
        <f t="shared" si="6"/>
        <v>-136.97152110805868</v>
      </c>
      <c r="I131" s="1">
        <f t="shared" si="7"/>
        <v>-232.64795158076183</v>
      </c>
    </row>
    <row r="132" spans="2:9" x14ac:dyDescent="0.25">
      <c r="B132">
        <v>84</v>
      </c>
      <c r="C132" s="1">
        <f t="shared" si="5"/>
        <v>-116.38592086925512</v>
      </c>
      <c r="D132" s="1">
        <f t="shared" si="4"/>
        <v>-389.49741417586205</v>
      </c>
      <c r="G132">
        <v>84</v>
      </c>
      <c r="H132" s="1">
        <f t="shared" si="6"/>
        <v>-136.58377452209075</v>
      </c>
      <c r="I132" s="1">
        <f t="shared" si="7"/>
        <v>-233.03569816672982</v>
      </c>
    </row>
    <row r="133" spans="2:9" x14ac:dyDescent="0.25">
      <c r="B133">
        <v>85</v>
      </c>
      <c r="C133" s="1">
        <f t="shared" si="5"/>
        <v>-115.73675851229532</v>
      </c>
      <c r="D133" s="1">
        <f t="shared" si="4"/>
        <v>-390.14657653282183</v>
      </c>
      <c r="G133">
        <v>85</v>
      </c>
      <c r="H133" s="1">
        <f t="shared" si="6"/>
        <v>-136.19538169181288</v>
      </c>
      <c r="I133" s="1">
        <f t="shared" si="7"/>
        <v>-233.42409099700771</v>
      </c>
    </row>
    <row r="134" spans="2:9" x14ac:dyDescent="0.25">
      <c r="B134">
        <v>86</v>
      </c>
      <c r="C134" s="1">
        <f t="shared" si="5"/>
        <v>-115.08651421807399</v>
      </c>
      <c r="D134" s="1">
        <f t="shared" si="4"/>
        <v>-390.79682082704318</v>
      </c>
      <c r="G134">
        <v>86</v>
      </c>
      <c r="H134" s="1">
        <f t="shared" si="6"/>
        <v>-135.80634154015121</v>
      </c>
      <c r="I134" s="1">
        <f t="shared" si="7"/>
        <v>-233.81313114866941</v>
      </c>
    </row>
    <row r="135" spans="2:9" x14ac:dyDescent="0.25">
      <c r="B135">
        <v>87</v>
      </c>
      <c r="C135" s="1">
        <f t="shared" si="5"/>
        <v>-114.43518618336225</v>
      </c>
      <c r="D135" s="1">
        <f t="shared" si="4"/>
        <v>-391.44814886175493</v>
      </c>
      <c r="G135">
        <v>87</v>
      </c>
      <c r="H135" s="1">
        <f t="shared" si="6"/>
        <v>-135.41665298823673</v>
      </c>
      <c r="I135" s="1">
        <f t="shared" si="7"/>
        <v>-234.2028197005838</v>
      </c>
    </row>
    <row r="136" spans="2:9" x14ac:dyDescent="0.25">
      <c r="B136">
        <v>88</v>
      </c>
      <c r="C136" s="1">
        <f t="shared" si="5"/>
        <v>-113.78277260192598</v>
      </c>
      <c r="D136" s="1">
        <f t="shared" si="4"/>
        <v>-392.10056244319122</v>
      </c>
      <c r="G136">
        <v>88</v>
      </c>
      <c r="H136" s="1">
        <f t="shared" si="6"/>
        <v>-135.02631495540243</v>
      </c>
      <c r="I136" s="1">
        <f t="shared" si="7"/>
        <v>-234.59315773341811</v>
      </c>
    </row>
    <row r="137" spans="2:9" x14ac:dyDescent="0.25">
      <c r="B137">
        <v>89</v>
      </c>
      <c r="C137" s="1">
        <f t="shared" si="5"/>
        <v>-113.12927166452067</v>
      </c>
      <c r="D137" s="1">
        <f t="shared" si="4"/>
        <v>-392.75406338059645</v>
      </c>
      <c r="G137">
        <v>89</v>
      </c>
      <c r="H137" s="1">
        <f t="shared" si="6"/>
        <v>-134.63532635918006</v>
      </c>
      <c r="I137" s="1">
        <f t="shared" si="7"/>
        <v>-234.98414632964045</v>
      </c>
    </row>
    <row r="138" spans="2:9" x14ac:dyDescent="0.25">
      <c r="B138">
        <v>90</v>
      </c>
      <c r="C138" s="1">
        <f t="shared" si="5"/>
        <v>-112.47468155888633</v>
      </c>
      <c r="D138" s="1">
        <f t="shared" si="4"/>
        <v>-393.40865348623083</v>
      </c>
      <c r="G138">
        <v>90</v>
      </c>
      <c r="H138" s="1">
        <f t="shared" si="6"/>
        <v>-134.24368611529732</v>
      </c>
      <c r="I138" s="1">
        <f t="shared" si="7"/>
        <v>-235.37578657352324</v>
      </c>
    </row>
    <row r="139" spans="2:9" x14ac:dyDescent="0.25">
      <c r="B139">
        <v>91</v>
      </c>
      <c r="C139" s="1">
        <f t="shared" si="5"/>
        <v>-111.81900046974262</v>
      </c>
      <c r="D139" s="1">
        <f t="shared" si="4"/>
        <v>-394.06433457537452</v>
      </c>
      <c r="G139">
        <v>91</v>
      </c>
      <c r="H139" s="1">
        <f t="shared" si="6"/>
        <v>-133.85139313767479</v>
      </c>
      <c r="I139" s="1">
        <f t="shared" si="7"/>
        <v>-235.76807955114575</v>
      </c>
    </row>
    <row r="140" spans="2:9" x14ac:dyDescent="0.25">
      <c r="B140">
        <v>92</v>
      </c>
      <c r="C140" s="1">
        <f t="shared" si="5"/>
        <v>-111.16222657878365</v>
      </c>
      <c r="D140" s="1">
        <f t="shared" si="4"/>
        <v>-394.72110846633353</v>
      </c>
      <c r="G140">
        <v>92</v>
      </c>
      <c r="H140" s="1">
        <f t="shared" si="6"/>
        <v>-133.4584463384229</v>
      </c>
      <c r="I140" s="1">
        <f t="shared" si="7"/>
        <v>-236.16102635039769</v>
      </c>
    </row>
    <row r="141" spans="2:9" x14ac:dyDescent="0.25">
      <c r="B141">
        <v>93</v>
      </c>
      <c r="C141" s="1">
        <f t="shared" si="5"/>
        <v>-110.5043580646731</v>
      </c>
      <c r="D141" s="1">
        <f t="shared" si="4"/>
        <v>-395.37897698044407</v>
      </c>
      <c r="G141">
        <v>93</v>
      </c>
      <c r="H141" s="1">
        <f t="shared" si="6"/>
        <v>-133.06484462783888</v>
      </c>
      <c r="I141" s="1">
        <f t="shared" si="7"/>
        <v>-236.55462806098168</v>
      </c>
    </row>
    <row r="142" spans="2:9" x14ac:dyDescent="0.25">
      <c r="B142">
        <v>94</v>
      </c>
      <c r="C142" s="1">
        <f t="shared" si="5"/>
        <v>-109.84539310303903</v>
      </c>
      <c r="D142" s="1">
        <f t="shared" si="4"/>
        <v>-396.03794194207813</v>
      </c>
      <c r="G142">
        <v>94</v>
      </c>
      <c r="H142" s="1">
        <f t="shared" si="6"/>
        <v>-132.67058691440391</v>
      </c>
      <c r="I142" s="1">
        <f t="shared" si="7"/>
        <v>-236.94888577441662</v>
      </c>
    </row>
    <row r="143" spans="2:9" x14ac:dyDescent="0.25">
      <c r="B143">
        <v>95</v>
      </c>
      <c r="C143" s="1">
        <f t="shared" si="5"/>
        <v>-109.1853298664689</v>
      </c>
      <c r="D143" s="1">
        <f t="shared" si="4"/>
        <v>-396.69800517864826</v>
      </c>
      <c r="G143">
        <v>95</v>
      </c>
      <c r="H143" s="1">
        <f t="shared" si="6"/>
        <v>-132.27567210477989</v>
      </c>
      <c r="I143" s="1">
        <f t="shared" si="7"/>
        <v>-237.34380058404071</v>
      </c>
    </row>
    <row r="144" spans="2:9" x14ac:dyDescent="0.25">
      <c r="B144">
        <v>96</v>
      </c>
      <c r="C144" s="1">
        <f t="shared" si="5"/>
        <v>-108.52416652450448</v>
      </c>
      <c r="D144" s="1">
        <f t="shared" si="4"/>
        <v>-397.35916852061268</v>
      </c>
      <c r="G144">
        <v>96</v>
      </c>
      <c r="H144" s="1">
        <f t="shared" si="6"/>
        <v>-131.88009910380649</v>
      </c>
      <c r="I144" s="1">
        <f t="shared" si="7"/>
        <v>-237.73937358501402</v>
      </c>
    </row>
    <row r="145" spans="2:9" x14ac:dyDescent="0.25">
      <c r="B145">
        <v>97</v>
      </c>
      <c r="C145" s="1">
        <f t="shared" si="5"/>
        <v>-107.86190124363678</v>
      </c>
      <c r="D145" s="1">
        <f t="shared" si="4"/>
        <v>-398.02143380148038</v>
      </c>
      <c r="G145">
        <v>97</v>
      </c>
      <c r="H145" s="1">
        <f t="shared" si="6"/>
        <v>-131.48386681449813</v>
      </c>
      <c r="I145" s="1">
        <f t="shared" si="7"/>
        <v>-238.13560587432241</v>
      </c>
    </row>
    <row r="146" spans="2:9" x14ac:dyDescent="0.25">
      <c r="B146">
        <v>98</v>
      </c>
      <c r="C146" s="1">
        <f t="shared" si="5"/>
        <v>-107.19853218730098</v>
      </c>
      <c r="D146" s="1">
        <f t="shared" si="4"/>
        <v>-398.68480285781618</v>
      </c>
      <c r="G146">
        <v>98</v>
      </c>
      <c r="H146" s="1">
        <f t="shared" si="6"/>
        <v>-131.08697413804092</v>
      </c>
      <c r="I146" s="1">
        <f t="shared" si="7"/>
        <v>-238.53249855077962</v>
      </c>
    </row>
    <row r="147" spans="2:9" x14ac:dyDescent="0.25">
      <c r="B147">
        <v>99</v>
      </c>
      <c r="C147" s="1">
        <f t="shared" si="5"/>
        <v>-106.5340575158713</v>
      </c>
      <c r="D147" s="1">
        <f t="shared" si="4"/>
        <v>-399.34927752924585</v>
      </c>
      <c r="G147">
        <v>99</v>
      </c>
      <c r="H147" s="1">
        <f t="shared" si="6"/>
        <v>-130.68941997378963</v>
      </c>
      <c r="I147" s="1">
        <f t="shared" si="7"/>
        <v>-238.93005271503091</v>
      </c>
    </row>
    <row r="148" spans="2:9" x14ac:dyDescent="0.25">
      <c r="B148">
        <v>100</v>
      </c>
      <c r="C148" s="1">
        <f t="shared" si="5"/>
        <v>-105.8684753866559</v>
      </c>
      <c r="D148" s="1">
        <f t="shared" si="4"/>
        <v>-400.01485965846126</v>
      </c>
      <c r="G148">
        <v>100</v>
      </c>
      <c r="H148" s="1">
        <f t="shared" si="6"/>
        <v>-130.29120321926459</v>
      </c>
      <c r="I148" s="1">
        <f t="shared" si="7"/>
        <v>-239.32826946955598</v>
      </c>
    </row>
    <row r="149" spans="2:9" x14ac:dyDescent="0.25">
      <c r="B149">
        <v>101</v>
      </c>
      <c r="C149" s="1">
        <f t="shared" si="5"/>
        <v>-105.20178395389179</v>
      </c>
      <c r="D149" s="1">
        <f t="shared" si="4"/>
        <v>-400.6815510912254</v>
      </c>
      <c r="G149">
        <v>101</v>
      </c>
      <c r="H149" s="1">
        <f t="shared" si="6"/>
        <v>-129.89232277014867</v>
      </c>
      <c r="I149" s="1">
        <f t="shared" si="7"/>
        <v>-239.7271499186719</v>
      </c>
    </row>
    <row r="150" spans="2:9" x14ac:dyDescent="0.25">
      <c r="B150">
        <v>102</v>
      </c>
      <c r="C150" s="1">
        <f t="shared" si="5"/>
        <v>-104.53398136873975</v>
      </c>
      <c r="D150" s="1">
        <f t="shared" si="4"/>
        <v>-401.34935367637746</v>
      </c>
      <c r="G150">
        <v>102</v>
      </c>
      <c r="H150" s="1">
        <f t="shared" si="6"/>
        <v>-129.49277752028422</v>
      </c>
      <c r="I150" s="1">
        <f t="shared" si="7"/>
        <v>-240.12669516853634</v>
      </c>
    </row>
    <row r="151" spans="2:9" x14ac:dyDescent="0.25">
      <c r="B151">
        <v>103</v>
      </c>
      <c r="C151" s="1">
        <f t="shared" si="5"/>
        <v>-103.86506577927911</v>
      </c>
      <c r="D151" s="1">
        <f t="shared" si="4"/>
        <v>-402.018269265838</v>
      </c>
      <c r="G151">
        <v>103</v>
      </c>
      <c r="H151" s="1">
        <f t="shared" si="6"/>
        <v>-129.09256636166998</v>
      </c>
      <c r="I151" s="1">
        <f t="shared" si="7"/>
        <v>-240.52690632715056</v>
      </c>
    </row>
    <row r="152" spans="2:9" x14ac:dyDescent="0.25">
      <c r="B152">
        <v>104</v>
      </c>
      <c r="C152" s="1">
        <f t="shared" si="5"/>
        <v>-103.19503533050272</v>
      </c>
      <c r="D152" s="1">
        <f t="shared" si="4"/>
        <v>-402.68829971461446</v>
      </c>
      <c r="G152">
        <v>104</v>
      </c>
      <c r="H152" s="1">
        <f t="shared" si="6"/>
        <v>-128.69168818445803</v>
      </c>
      <c r="I152" s="1">
        <f t="shared" si="7"/>
        <v>-240.92778450436251</v>
      </c>
    </row>
    <row r="153" spans="2:9" x14ac:dyDescent="0.25">
      <c r="B153">
        <v>105</v>
      </c>
      <c r="C153" s="1">
        <f t="shared" si="5"/>
        <v>-102.5238881643117</v>
      </c>
      <c r="D153" s="1">
        <f t="shared" si="4"/>
        <v>-403.35944688080548</v>
      </c>
      <c r="G153">
        <v>105</v>
      </c>
      <c r="H153" s="1">
        <f t="shared" si="6"/>
        <v>-128.2901418769508</v>
      </c>
      <c r="I153" s="1">
        <f t="shared" si="7"/>
        <v>-241.3293308118698</v>
      </c>
    </row>
    <row r="154" spans="2:9" x14ac:dyDescent="0.25">
      <c r="B154">
        <v>106</v>
      </c>
      <c r="C154" s="1">
        <f t="shared" si="5"/>
        <v>-101.85162241951035</v>
      </c>
      <c r="D154" s="1">
        <f t="shared" si="4"/>
        <v>-404.03171262560681</v>
      </c>
      <c r="G154">
        <v>106</v>
      </c>
      <c r="H154" s="1">
        <f t="shared" si="6"/>
        <v>-127.88792632559769</v>
      </c>
      <c r="I154" s="1">
        <f t="shared" si="7"/>
        <v>-241.73154636322289</v>
      </c>
    </row>
    <row r="155" spans="2:9" x14ac:dyDescent="0.25">
      <c r="B155">
        <v>107</v>
      </c>
      <c r="C155" s="1">
        <f t="shared" si="5"/>
        <v>-101.17823623180101</v>
      </c>
      <c r="D155" s="1">
        <f t="shared" si="4"/>
        <v>-404.70509881331617</v>
      </c>
      <c r="G155">
        <v>107</v>
      </c>
      <c r="H155" s="1">
        <f t="shared" si="6"/>
        <v>-127.48504041499231</v>
      </c>
      <c r="I155" s="1">
        <f t="shared" si="7"/>
        <v>-242.13443227382828</v>
      </c>
    </row>
    <row r="156" spans="2:9" x14ac:dyDescent="0.25">
      <c r="B156">
        <v>108</v>
      </c>
      <c r="C156" s="1">
        <f t="shared" si="5"/>
        <v>-100.50372773377882</v>
      </c>
      <c r="D156" s="1">
        <f t="shared" si="4"/>
        <v>-405.37960731133836</v>
      </c>
      <c r="G156">
        <v>108</v>
      </c>
      <c r="H156" s="1">
        <f t="shared" si="6"/>
        <v>-127.08148302786924</v>
      </c>
      <c r="I156" s="1">
        <f t="shared" si="7"/>
        <v>-242.5379896609513</v>
      </c>
    </row>
    <row r="157" spans="2:9" x14ac:dyDescent="0.25">
      <c r="B157">
        <v>109</v>
      </c>
      <c r="C157" s="1">
        <f t="shared" si="5"/>
        <v>-99.828095054926578</v>
      </c>
      <c r="D157" s="1">
        <f t="shared" si="4"/>
        <v>-406.05523999019056</v>
      </c>
      <c r="G157">
        <v>109</v>
      </c>
      <c r="H157" s="1">
        <f t="shared" si="6"/>
        <v>-126.67725304510101</v>
      </c>
      <c r="I157" s="1">
        <f t="shared" si="7"/>
        <v>-242.9422196437196</v>
      </c>
    </row>
    <row r="158" spans="2:9" x14ac:dyDescent="0.25">
      <c r="B158">
        <v>110</v>
      </c>
      <c r="C158" s="1">
        <f t="shared" si="5"/>
        <v>-99.151336321609605</v>
      </c>
      <c r="D158" s="1">
        <f t="shared" si="4"/>
        <v>-406.73199872350762</v>
      </c>
      <c r="G158">
        <v>110</v>
      </c>
      <c r="H158" s="1">
        <f t="shared" si="6"/>
        <v>-126.27234934569481</v>
      </c>
      <c r="I158" s="1">
        <f t="shared" si="7"/>
        <v>-243.34712334312579</v>
      </c>
    </row>
    <row r="159" spans="2:9" x14ac:dyDescent="0.25">
      <c r="B159">
        <v>111</v>
      </c>
      <c r="C159" s="1">
        <f t="shared" si="5"/>
        <v>-98.473449657070418</v>
      </c>
      <c r="D159" s="1">
        <f t="shared" si="4"/>
        <v>-407.40988538804675</v>
      </c>
      <c r="G159">
        <v>111</v>
      </c>
      <c r="H159" s="1">
        <f t="shared" si="6"/>
        <v>-125.86677080678957</v>
      </c>
      <c r="I159" s="1">
        <f t="shared" si="7"/>
        <v>-243.75270188203098</v>
      </c>
    </row>
    <row r="160" spans="2:9" x14ac:dyDescent="0.25">
      <c r="B160">
        <v>112</v>
      </c>
      <c r="C160" s="1">
        <f t="shared" si="5"/>
        <v>-97.79443318142367</v>
      </c>
      <c r="D160" s="1">
        <f t="shared" si="4"/>
        <v>-408.08890186369348</v>
      </c>
      <c r="G160">
        <v>112</v>
      </c>
      <c r="H160" s="1">
        <f t="shared" si="6"/>
        <v>-125.46051630365287</v>
      </c>
      <c r="I160" s="1">
        <f t="shared" si="7"/>
        <v>-244.15895638516767</v>
      </c>
    </row>
    <row r="161" spans="2:9" x14ac:dyDescent="0.25">
      <c r="B161">
        <v>113</v>
      </c>
      <c r="C161" s="1">
        <f t="shared" si="5"/>
        <v>-97.114285011650864</v>
      </c>
      <c r="D161" s="1">
        <f t="shared" si="4"/>
        <v>-408.76905003346633</v>
      </c>
      <c r="G161">
        <v>113</v>
      </c>
      <c r="H161" s="1">
        <f t="shared" si="6"/>
        <v>-125.05358470967758</v>
      </c>
      <c r="I161" s="1">
        <f t="shared" si="7"/>
        <v>-244.56588797914299</v>
      </c>
    </row>
    <row r="162" spans="2:9" x14ac:dyDescent="0.25">
      <c r="B162">
        <v>114</v>
      </c>
      <c r="C162" s="1">
        <f t="shared" si="5"/>
        <v>-96.433003261595076</v>
      </c>
      <c r="D162" s="1">
        <f t="shared" si="4"/>
        <v>-409.45033178352207</v>
      </c>
      <c r="G162">
        <v>114</v>
      </c>
      <c r="H162" s="1">
        <f t="shared" si="6"/>
        <v>-124.645974896379</v>
      </c>
      <c r="I162" s="1">
        <f t="shared" si="7"/>
        <v>-244.97349779244149</v>
      </c>
    </row>
    <row r="163" spans="2:9" x14ac:dyDescent="0.25">
      <c r="B163">
        <v>115</v>
      </c>
      <c r="C163" s="1">
        <f t="shared" si="5"/>
        <v>-95.75058604195587</v>
      </c>
      <c r="D163" s="1">
        <f t="shared" si="4"/>
        <v>-410.13274900316128</v>
      </c>
      <c r="G163">
        <v>115</v>
      </c>
      <c r="H163" s="1">
        <f t="shared" si="6"/>
        <v>-124.23768573339161</v>
      </c>
      <c r="I163" s="1">
        <f t="shared" si="7"/>
        <v>-245.38178695542894</v>
      </c>
    </row>
    <row r="164" spans="2:9" x14ac:dyDescent="0.25">
      <c r="B164">
        <v>116</v>
      </c>
      <c r="C164" s="1">
        <f t="shared" si="5"/>
        <v>-95.067031460283943</v>
      </c>
      <c r="D164" s="1">
        <f t="shared" si="4"/>
        <v>-410.81630358483324</v>
      </c>
      <c r="G164">
        <v>116</v>
      </c>
      <c r="H164" s="1">
        <f t="shared" si="6"/>
        <v>-123.82871608846588</v>
      </c>
      <c r="I164" s="1">
        <f t="shared" si="7"/>
        <v>-245.79075660035465</v>
      </c>
    </row>
    <row r="165" spans="2:9" x14ac:dyDescent="0.25">
      <c r="B165">
        <v>117</v>
      </c>
      <c r="C165" s="1">
        <f t="shared" si="5"/>
        <v>-94.382337620975875</v>
      </c>
      <c r="D165" s="1">
        <f t="shared" si="4"/>
        <v>-411.50099742414125</v>
      </c>
      <c r="G165">
        <v>117</v>
      </c>
      <c r="H165" s="1">
        <f t="shared" si="6"/>
        <v>-123.41906482746535</v>
      </c>
      <c r="I165" s="1">
        <f t="shared" si="7"/>
        <v>-246.20040786135522</v>
      </c>
    </row>
    <row r="166" spans="2:9" x14ac:dyDescent="0.25">
      <c r="B166">
        <v>118</v>
      </c>
      <c r="C166" s="1">
        <f t="shared" si="5"/>
        <v>-93.696502625268991</v>
      </c>
      <c r="D166" s="1">
        <f t="shared" si="4"/>
        <v>-412.1868324198482</v>
      </c>
      <c r="G166">
        <v>118</v>
      </c>
      <c r="H166" s="1">
        <f t="shared" si="6"/>
        <v>-123.00873081436306</v>
      </c>
      <c r="I166" s="1">
        <f t="shared" si="7"/>
        <v>-246.61074187445752</v>
      </c>
    </row>
    <row r="167" spans="2:9" x14ac:dyDescent="0.25">
      <c r="B167">
        <v>119</v>
      </c>
      <c r="C167" s="1">
        <f t="shared" si="5"/>
        <v>-93.0095245712359</v>
      </c>
      <c r="D167" s="1">
        <f t="shared" si="4"/>
        <v>-412.87381047388129</v>
      </c>
      <c r="G167">
        <v>119</v>
      </c>
      <c r="H167" s="1">
        <f t="shared" si="6"/>
        <v>-122.59771291123896</v>
      </c>
      <c r="I167" s="1">
        <f t="shared" si="7"/>
        <v>-247.02175977758156</v>
      </c>
    </row>
    <row r="168" spans="2:9" x14ac:dyDescent="0.25">
      <c r="B168">
        <v>120</v>
      </c>
      <c r="C168" s="1">
        <f t="shared" si="5"/>
        <v>-92.321401553779424</v>
      </c>
      <c r="D168" s="1">
        <f t="shared" si="4"/>
        <v>-413.56193349133775</v>
      </c>
      <c r="G168">
        <v>120</v>
      </c>
      <c r="H168" s="1">
        <f t="shared" si="6"/>
        <v>-122.1860099782763</v>
      </c>
      <c r="I168" s="1">
        <f t="shared" si="7"/>
        <v>-247.43346271054429</v>
      </c>
    </row>
    <row r="169" spans="2:9" x14ac:dyDescent="0.25">
      <c r="B169">
        <v>121</v>
      </c>
      <c r="C169" s="1">
        <f t="shared" si="5"/>
        <v>-91.632131664627195</v>
      </c>
      <c r="D169" s="1">
        <f t="shared" si="4"/>
        <v>-414.25120338048998</v>
      </c>
      <c r="G169">
        <v>121</v>
      </c>
      <c r="H169" s="1">
        <f t="shared" si="6"/>
        <v>-121.77362087375873</v>
      </c>
      <c r="I169" s="1">
        <f t="shared" si="7"/>
        <v>-247.84585181506182</v>
      </c>
    </row>
    <row r="170" spans="2:9" x14ac:dyDescent="0.25">
      <c r="B170">
        <v>122</v>
      </c>
      <c r="C170" s="1">
        <f t="shared" si="5"/>
        <v>-90.941712992326373</v>
      </c>
      <c r="D170" s="1">
        <f t="shared" si="4"/>
        <v>-414.94162205279082</v>
      </c>
      <c r="G170">
        <v>122</v>
      </c>
      <c r="H170" s="1">
        <f t="shared" si="6"/>
        <v>-121.36054445406697</v>
      </c>
      <c r="I170" s="1">
        <f t="shared" si="7"/>
        <v>-248.25892823475363</v>
      </c>
    </row>
    <row r="171" spans="2:9" x14ac:dyDescent="0.25">
      <c r="B171">
        <v>123</v>
      </c>
      <c r="C171" s="1">
        <f t="shared" si="5"/>
        <v>-90.250143622238397</v>
      </c>
      <c r="D171" s="1">
        <f t="shared" si="4"/>
        <v>-415.63319142287878</v>
      </c>
      <c r="G171">
        <v>123</v>
      </c>
      <c r="H171" s="1">
        <f t="shared" si="6"/>
        <v>-120.94677957367573</v>
      </c>
      <c r="I171" s="1">
        <f t="shared" si="7"/>
        <v>-248.67269311514485</v>
      </c>
    </row>
    <row r="172" spans="2:9" x14ac:dyDescent="0.25">
      <c r="B172">
        <v>124</v>
      </c>
      <c r="C172" s="1">
        <f t="shared" si="5"/>
        <v>-89.557421636533618</v>
      </c>
      <c r="D172" s="1">
        <f t="shared" si="4"/>
        <v>-416.32591340858357</v>
      </c>
      <c r="G172">
        <v>124</v>
      </c>
      <c r="H172" s="1">
        <f t="shared" si="6"/>
        <v>-120.5323250851505</v>
      </c>
      <c r="I172" s="1">
        <f t="shared" si="7"/>
        <v>-249.08714760367008</v>
      </c>
    </row>
    <row r="173" spans="2:9" x14ac:dyDescent="0.25">
      <c r="B173">
        <v>125</v>
      </c>
      <c r="C173" s="1">
        <f t="shared" si="5"/>
        <v>-88.863545114185953</v>
      </c>
      <c r="D173" s="1">
        <f t="shared" si="4"/>
        <v>-417.01978993093115</v>
      </c>
      <c r="G173">
        <v>125</v>
      </c>
      <c r="H173" s="1">
        <f t="shared" si="6"/>
        <v>-120.11717983914436</v>
      </c>
      <c r="I173" s="1">
        <f t="shared" si="7"/>
        <v>-249.50229284967622</v>
      </c>
    </row>
    <row r="174" spans="2:9" x14ac:dyDescent="0.25">
      <c r="B174">
        <v>126</v>
      </c>
      <c r="C174" s="1">
        <f t="shared" si="5"/>
        <v>-88.168512130967727</v>
      </c>
      <c r="D174" s="1">
        <f t="shared" si="4"/>
        <v>-417.71482291414941</v>
      </c>
      <c r="G174">
        <v>126</v>
      </c>
      <c r="H174" s="1">
        <f t="shared" si="6"/>
        <v>-119.7013426843949</v>
      </c>
      <c r="I174" s="1">
        <f t="shared" si="7"/>
        <v>-249.91813000442565</v>
      </c>
    </row>
    <row r="175" spans="2:9" x14ac:dyDescent="0.25">
      <c r="B175">
        <v>127</v>
      </c>
      <c r="C175" s="1">
        <f t="shared" si="5"/>
        <v>-87.472320759444145</v>
      </c>
      <c r="D175" s="1">
        <f t="shared" si="4"/>
        <v>-418.41101428567305</v>
      </c>
      <c r="G175">
        <v>127</v>
      </c>
      <c r="H175" s="1">
        <f t="shared" si="6"/>
        <v>-119.28481246772084</v>
      </c>
      <c r="I175" s="1">
        <f t="shared" si="7"/>
        <v>-250.33466022109968</v>
      </c>
    </row>
    <row r="176" spans="2:9" x14ac:dyDescent="0.25">
      <c r="B176">
        <v>128</v>
      </c>
      <c r="C176" s="1">
        <f t="shared" si="5"/>
        <v>-86.774969068968034</v>
      </c>
      <c r="D176" s="1">
        <f t="shared" si="4"/>
        <v>-419.10836597614917</v>
      </c>
      <c r="G176">
        <v>128</v>
      </c>
      <c r="H176" s="1">
        <f t="shared" si="6"/>
        <v>-118.86758803401902</v>
      </c>
      <c r="I176" s="1">
        <f t="shared" si="7"/>
        <v>-250.7518846548015</v>
      </c>
    </row>
    <row r="177" spans="2:9" x14ac:dyDescent="0.25">
      <c r="B177">
        <v>129</v>
      </c>
      <c r="C177" s="1">
        <f t="shared" si="5"/>
        <v>-86.076455125674457</v>
      </c>
      <c r="D177" s="1">
        <f t="shared" ref="D177:D240" si="8">PPMT(0.02/12,B177,20*12,100000)</f>
        <v>-419.80687991944268</v>
      </c>
      <c r="G177">
        <v>129</v>
      </c>
      <c r="H177" s="1">
        <f t="shared" si="6"/>
        <v>-118.44966822626101</v>
      </c>
      <c r="I177" s="1">
        <f t="shared" si="7"/>
        <v>-251.16980446255951</v>
      </c>
    </row>
    <row r="178" spans="2:9" x14ac:dyDescent="0.25">
      <c r="B178">
        <v>130</v>
      </c>
      <c r="C178" s="1">
        <f t="shared" ref="C178:C241" si="9">IPMT(0.02/12,B178,20*12,100000)</f>
        <v>-85.376776992475385</v>
      </c>
      <c r="D178" s="1">
        <f t="shared" si="8"/>
        <v>-420.50655805264176</v>
      </c>
      <c r="G178">
        <v>130</v>
      </c>
      <c r="H178" s="1">
        <f t="shared" ref="H178:H241" si="10">IPMT(0.02/12,G178,30*12,100000)</f>
        <v>-118.0310518854901</v>
      </c>
      <c r="I178" s="1">
        <f t="shared" ref="I178:I241" si="11">PPMT(0.02/12,G178,30*12,100000)</f>
        <v>-251.58842080333048</v>
      </c>
    </row>
    <row r="179" spans="2:9" x14ac:dyDescent="0.25">
      <c r="B179">
        <v>131</v>
      </c>
      <c r="C179" s="1">
        <f t="shared" si="9"/>
        <v>-84.675932729054324</v>
      </c>
      <c r="D179" s="1">
        <f t="shared" si="8"/>
        <v>-421.20740231606288</v>
      </c>
      <c r="G179">
        <v>131</v>
      </c>
      <c r="H179" s="1">
        <f t="shared" si="10"/>
        <v>-117.61173785081786</v>
      </c>
      <c r="I179" s="1">
        <f t="shared" si="11"/>
        <v>-252.00773483800268</v>
      </c>
    </row>
    <row r="180" spans="2:9" x14ac:dyDescent="0.25">
      <c r="B180">
        <v>132</v>
      </c>
      <c r="C180" s="1">
        <f t="shared" si="9"/>
        <v>-83.973920391860872</v>
      </c>
      <c r="D180" s="1">
        <f t="shared" si="8"/>
        <v>-421.90941465325625</v>
      </c>
      <c r="G180">
        <v>132</v>
      </c>
      <c r="H180" s="1">
        <f t="shared" si="10"/>
        <v>-117.19172495942119</v>
      </c>
      <c r="I180" s="1">
        <f t="shared" si="11"/>
        <v>-252.42774772939933</v>
      </c>
    </row>
    <row r="181" spans="2:9" x14ac:dyDescent="0.25">
      <c r="B181">
        <v>133</v>
      </c>
      <c r="C181" s="1">
        <f t="shared" si="9"/>
        <v>-83.270738034105449</v>
      </c>
      <c r="D181" s="1">
        <f t="shared" si="8"/>
        <v>-422.6125970110117</v>
      </c>
      <c r="G181">
        <v>133</v>
      </c>
      <c r="H181" s="1">
        <f t="shared" si="10"/>
        <v>-116.77101204653887</v>
      </c>
      <c r="I181" s="1">
        <f t="shared" si="11"/>
        <v>-252.84846064228168</v>
      </c>
    </row>
    <row r="182" spans="2:9" x14ac:dyDescent="0.25">
      <c r="B182">
        <v>134</v>
      </c>
      <c r="C182" s="1">
        <f t="shared" si="9"/>
        <v>-82.566383705753765</v>
      </c>
      <c r="D182" s="1">
        <f t="shared" si="8"/>
        <v>-423.31695133936341</v>
      </c>
      <c r="G182">
        <v>134</v>
      </c>
      <c r="H182" s="1">
        <f t="shared" si="10"/>
        <v>-116.34959794546839</v>
      </c>
      <c r="I182" s="1">
        <f t="shared" si="11"/>
        <v>-253.26987474335215</v>
      </c>
    </row>
    <row r="183" spans="2:9" x14ac:dyDescent="0.25">
      <c r="B183">
        <v>135</v>
      </c>
      <c r="C183" s="1">
        <f t="shared" si="9"/>
        <v>-81.860855453521481</v>
      </c>
      <c r="D183" s="1">
        <f t="shared" si="8"/>
        <v>-424.02247959159564</v>
      </c>
      <c r="G183">
        <v>135</v>
      </c>
      <c r="H183" s="1">
        <f t="shared" si="10"/>
        <v>-115.92748148756282</v>
      </c>
      <c r="I183" s="1">
        <f t="shared" si="11"/>
        <v>-253.69199120125774</v>
      </c>
    </row>
    <row r="184" spans="2:9" x14ac:dyDescent="0.25">
      <c r="B184">
        <v>136</v>
      </c>
      <c r="C184" s="1">
        <f t="shared" si="9"/>
        <v>-81.154151320868834</v>
      </c>
      <c r="D184" s="1">
        <f t="shared" si="8"/>
        <v>-424.72918372424834</v>
      </c>
      <c r="G184">
        <v>136</v>
      </c>
      <c r="H184" s="1">
        <f t="shared" si="10"/>
        <v>-115.50466150222738</v>
      </c>
      <c r="I184" s="1">
        <f t="shared" si="11"/>
        <v>-254.11481118659316</v>
      </c>
    </row>
    <row r="185" spans="2:9" x14ac:dyDescent="0.25">
      <c r="B185">
        <v>137</v>
      </c>
      <c r="C185" s="1">
        <f t="shared" si="9"/>
        <v>-80.446269347995099</v>
      </c>
      <c r="D185" s="1">
        <f t="shared" si="8"/>
        <v>-425.43706569712208</v>
      </c>
      <c r="G185">
        <v>137</v>
      </c>
      <c r="H185" s="1">
        <f t="shared" si="10"/>
        <v>-115.08113681691638</v>
      </c>
      <c r="I185" s="1">
        <f t="shared" si="11"/>
        <v>-254.53833587190414</v>
      </c>
    </row>
    <row r="186" spans="2:9" x14ac:dyDescent="0.25">
      <c r="B186">
        <v>138</v>
      </c>
      <c r="C186" s="1">
        <f t="shared" si="9"/>
        <v>-79.737207571833224</v>
      </c>
      <c r="D186" s="1">
        <f t="shared" si="8"/>
        <v>-426.14612747328397</v>
      </c>
      <c r="G186">
        <v>138</v>
      </c>
      <c r="H186" s="1">
        <f t="shared" si="10"/>
        <v>-114.65690625712989</v>
      </c>
      <c r="I186" s="1">
        <f t="shared" si="11"/>
        <v>-254.96256643169068</v>
      </c>
    </row>
    <row r="187" spans="2:9" x14ac:dyDescent="0.25">
      <c r="B187">
        <v>139</v>
      </c>
      <c r="C187" s="1">
        <f t="shared" si="9"/>
        <v>-79.026964026044425</v>
      </c>
      <c r="D187" s="1">
        <f t="shared" si="8"/>
        <v>-426.85637101907275</v>
      </c>
      <c r="G187">
        <v>139</v>
      </c>
      <c r="H187" s="1">
        <f t="shared" si="10"/>
        <v>-114.23196864641039</v>
      </c>
      <c r="I187" s="1">
        <f t="shared" si="11"/>
        <v>-255.38750404241017</v>
      </c>
    </row>
    <row r="188" spans="2:9" x14ac:dyDescent="0.25">
      <c r="B188">
        <v>140</v>
      </c>
      <c r="C188" s="1">
        <f t="shared" si="9"/>
        <v>-78.315536741012622</v>
      </c>
      <c r="D188" s="1">
        <f t="shared" si="8"/>
        <v>-427.5677983041046</v>
      </c>
      <c r="G188">
        <v>140</v>
      </c>
      <c r="H188" s="1">
        <f t="shared" si="10"/>
        <v>-113.80632280633972</v>
      </c>
      <c r="I188" s="1">
        <f t="shared" si="11"/>
        <v>-255.81314988248087</v>
      </c>
    </row>
    <row r="189" spans="2:9" x14ac:dyDescent="0.25">
      <c r="B189">
        <v>141</v>
      </c>
      <c r="C189" s="1">
        <f t="shared" si="9"/>
        <v>-77.602923743839114</v>
      </c>
      <c r="D189" s="1">
        <f t="shared" si="8"/>
        <v>-428.28041130127804</v>
      </c>
      <c r="G189">
        <v>141</v>
      </c>
      <c r="H189" s="1">
        <f t="shared" si="10"/>
        <v>-113.37996755653559</v>
      </c>
      <c r="I189" s="1">
        <f t="shared" si="11"/>
        <v>-256.23950513228499</v>
      </c>
    </row>
    <row r="190" spans="2:9" x14ac:dyDescent="0.25">
      <c r="B190">
        <v>142</v>
      </c>
      <c r="C190" s="1">
        <f t="shared" si="9"/>
        <v>-76.889123058336978</v>
      </c>
      <c r="D190" s="1">
        <f t="shared" si="8"/>
        <v>-428.99421198678016</v>
      </c>
      <c r="G190">
        <v>142</v>
      </c>
      <c r="H190" s="1">
        <f t="shared" si="10"/>
        <v>-112.95290171464845</v>
      </c>
      <c r="I190" s="1">
        <f t="shared" si="11"/>
        <v>-256.66657097417209</v>
      </c>
    </row>
    <row r="191" spans="2:9" x14ac:dyDescent="0.25">
      <c r="B191">
        <v>143</v>
      </c>
      <c r="C191" s="1">
        <f t="shared" si="9"/>
        <v>-76.174132705025684</v>
      </c>
      <c r="D191" s="1">
        <f t="shared" si="8"/>
        <v>-429.70920234009151</v>
      </c>
      <c r="G191">
        <v>143</v>
      </c>
      <c r="H191" s="1">
        <f t="shared" si="10"/>
        <v>-112.52512409635816</v>
      </c>
      <c r="I191" s="1">
        <f t="shared" si="11"/>
        <v>-257.09434859246238</v>
      </c>
    </row>
    <row r="192" spans="2:9" x14ac:dyDescent="0.25">
      <c r="B192">
        <v>144</v>
      </c>
      <c r="C192" s="1">
        <f t="shared" si="9"/>
        <v>-75.45795070112554</v>
      </c>
      <c r="D192" s="1">
        <f t="shared" si="8"/>
        <v>-430.42538434399165</v>
      </c>
      <c r="G192">
        <v>144</v>
      </c>
      <c r="H192" s="1">
        <f t="shared" si="10"/>
        <v>-112.09663351537074</v>
      </c>
      <c r="I192" s="1">
        <f t="shared" si="11"/>
        <v>-257.52283917344982</v>
      </c>
    </row>
    <row r="193" spans="2:9" x14ac:dyDescent="0.25">
      <c r="B193">
        <v>145</v>
      </c>
      <c r="C193" s="1">
        <f t="shared" si="9"/>
        <v>-74.740575060552217</v>
      </c>
      <c r="D193" s="1">
        <f t="shared" si="8"/>
        <v>-431.14275998456492</v>
      </c>
      <c r="G193">
        <v>145</v>
      </c>
      <c r="H193" s="1">
        <f t="shared" si="10"/>
        <v>-111.66742878341498</v>
      </c>
      <c r="I193" s="1">
        <f t="shared" si="11"/>
        <v>-257.95204390540562</v>
      </c>
    </row>
    <row r="194" spans="2:9" x14ac:dyDescent="0.25">
      <c r="B194">
        <v>146</v>
      </c>
      <c r="C194" s="1">
        <f t="shared" si="9"/>
        <v>-74.022003793911267</v>
      </c>
      <c r="D194" s="1">
        <f t="shared" si="8"/>
        <v>-431.86133125120585</v>
      </c>
      <c r="G194">
        <v>146</v>
      </c>
      <c r="H194" s="1">
        <f t="shared" si="10"/>
        <v>-111.2375087102393</v>
      </c>
      <c r="I194" s="1">
        <f t="shared" si="11"/>
        <v>-258.38196397858127</v>
      </c>
    </row>
    <row r="195" spans="2:9" x14ac:dyDescent="0.25">
      <c r="B195">
        <v>147</v>
      </c>
      <c r="C195" s="1">
        <f t="shared" si="9"/>
        <v>-73.302234908492593</v>
      </c>
      <c r="D195" s="1">
        <f t="shared" si="8"/>
        <v>-432.58110013662457</v>
      </c>
      <c r="G195">
        <v>147</v>
      </c>
      <c r="H195" s="1">
        <f t="shared" si="10"/>
        <v>-110.80687210360831</v>
      </c>
      <c r="I195" s="1">
        <f t="shared" si="11"/>
        <v>-258.81260058521224</v>
      </c>
    </row>
    <row r="196" spans="2:9" x14ac:dyDescent="0.25">
      <c r="B196">
        <v>148</v>
      </c>
      <c r="C196" s="1">
        <f t="shared" si="9"/>
        <v>-72.581266408264867</v>
      </c>
      <c r="D196" s="1">
        <f t="shared" si="8"/>
        <v>-433.30206863685225</v>
      </c>
      <c r="G196">
        <v>148</v>
      </c>
      <c r="H196" s="1">
        <f t="shared" si="10"/>
        <v>-110.37551776929965</v>
      </c>
      <c r="I196" s="1">
        <f t="shared" si="11"/>
        <v>-259.24395491952095</v>
      </c>
    </row>
    <row r="197" spans="2:9" x14ac:dyDescent="0.25">
      <c r="B197">
        <v>149</v>
      </c>
      <c r="C197" s="1">
        <f t="shared" si="9"/>
        <v>-71.859096293870138</v>
      </c>
      <c r="D197" s="1">
        <f t="shared" si="8"/>
        <v>-434.02423875124708</v>
      </c>
      <c r="G197">
        <v>149</v>
      </c>
      <c r="H197" s="1">
        <f t="shared" si="10"/>
        <v>-109.94344451110042</v>
      </c>
      <c r="I197" s="1">
        <f t="shared" si="11"/>
        <v>-259.67602817772013</v>
      </c>
    </row>
    <row r="198" spans="2:9" x14ac:dyDescent="0.25">
      <c r="B198">
        <v>150</v>
      </c>
      <c r="C198" s="1">
        <f t="shared" si="9"/>
        <v>-71.135722562618042</v>
      </c>
      <c r="D198" s="1">
        <f t="shared" si="8"/>
        <v>-434.74761248249905</v>
      </c>
      <c r="G198">
        <v>150</v>
      </c>
      <c r="H198" s="1">
        <f t="shared" si="10"/>
        <v>-109.51065113080423</v>
      </c>
      <c r="I198" s="1">
        <f t="shared" si="11"/>
        <v>-260.1088215580163</v>
      </c>
    </row>
    <row r="199" spans="2:9" x14ac:dyDescent="0.25">
      <c r="B199">
        <v>151</v>
      </c>
      <c r="C199" s="1">
        <f t="shared" si="9"/>
        <v>-70.411143208480553</v>
      </c>
      <c r="D199" s="1">
        <f t="shared" si="8"/>
        <v>-435.47219183663663</v>
      </c>
      <c r="G199">
        <v>151</v>
      </c>
      <c r="H199" s="1">
        <f t="shared" si="10"/>
        <v>-109.07713642820755</v>
      </c>
      <c r="I199" s="1">
        <f t="shared" si="11"/>
        <v>-260.54233626061301</v>
      </c>
    </row>
    <row r="200" spans="2:9" x14ac:dyDescent="0.25">
      <c r="B200">
        <v>152</v>
      </c>
      <c r="C200" s="1">
        <f t="shared" si="9"/>
        <v>-69.685356222086156</v>
      </c>
      <c r="D200" s="1">
        <f t="shared" si="8"/>
        <v>-436.19797882303101</v>
      </c>
      <c r="G200">
        <v>152</v>
      </c>
      <c r="H200" s="1">
        <f t="shared" si="10"/>
        <v>-108.64289920110653</v>
      </c>
      <c r="I200" s="1">
        <f t="shared" si="11"/>
        <v>-260.97657348771401</v>
      </c>
    </row>
    <row r="201" spans="2:9" x14ac:dyDescent="0.25">
      <c r="B201">
        <v>153</v>
      </c>
      <c r="C201" s="1">
        <f t="shared" si="9"/>
        <v>-68.958359590714423</v>
      </c>
      <c r="D201" s="1">
        <f t="shared" si="8"/>
        <v>-436.92497545440267</v>
      </c>
      <c r="G201">
        <v>153</v>
      </c>
      <c r="H201" s="1">
        <f t="shared" si="10"/>
        <v>-108.20793824529368</v>
      </c>
      <c r="I201" s="1">
        <f t="shared" si="11"/>
        <v>-261.41153444352693</v>
      </c>
    </row>
    <row r="202" spans="2:9" x14ac:dyDescent="0.25">
      <c r="B202">
        <v>154</v>
      </c>
      <c r="C202" s="1">
        <f t="shared" si="9"/>
        <v>-68.230151298290437</v>
      </c>
      <c r="D202" s="1">
        <f t="shared" si="8"/>
        <v>-437.65318374682676</v>
      </c>
      <c r="G202">
        <v>154</v>
      </c>
      <c r="H202" s="1">
        <f t="shared" si="10"/>
        <v>-107.77225235455444</v>
      </c>
      <c r="I202" s="1">
        <f t="shared" si="11"/>
        <v>-261.84722033426607</v>
      </c>
    </row>
    <row r="203" spans="2:9" x14ac:dyDescent="0.25">
      <c r="B203">
        <v>155</v>
      </c>
      <c r="C203" s="1">
        <f t="shared" si="9"/>
        <v>-67.500729325379055</v>
      </c>
      <c r="D203" s="1">
        <f t="shared" si="8"/>
        <v>-438.38260571973808</v>
      </c>
      <c r="G203">
        <v>155</v>
      </c>
      <c r="H203" s="1">
        <f t="shared" si="10"/>
        <v>-107.33584032066402</v>
      </c>
      <c r="I203" s="1">
        <f t="shared" si="11"/>
        <v>-262.28363236815653</v>
      </c>
    </row>
    <row r="204" spans="2:9" x14ac:dyDescent="0.25">
      <c r="B204">
        <v>156</v>
      </c>
      <c r="C204" s="1">
        <f t="shared" si="9"/>
        <v>-66.770091649179506</v>
      </c>
      <c r="D204" s="1">
        <f t="shared" si="8"/>
        <v>-439.11324339593773</v>
      </c>
      <c r="G204">
        <v>156</v>
      </c>
      <c r="H204" s="1">
        <f t="shared" si="10"/>
        <v>-106.89870093338374</v>
      </c>
      <c r="I204" s="1">
        <f t="shared" si="11"/>
        <v>-262.72077175543677</v>
      </c>
    </row>
    <row r="205" spans="2:9" x14ac:dyDescent="0.25">
      <c r="B205">
        <v>157</v>
      </c>
      <c r="C205" s="1">
        <f t="shared" si="9"/>
        <v>-66.038236243519592</v>
      </c>
      <c r="D205" s="1">
        <f t="shared" si="8"/>
        <v>-439.84509880159749</v>
      </c>
      <c r="G205">
        <v>157</v>
      </c>
      <c r="H205" s="1">
        <f t="shared" si="10"/>
        <v>-106.46083298045802</v>
      </c>
      <c r="I205" s="1">
        <f t="shared" si="11"/>
        <v>-263.1586397083625</v>
      </c>
    </row>
    <row r="206" spans="2:9" x14ac:dyDescent="0.25">
      <c r="B206">
        <v>158</v>
      </c>
      <c r="C206" s="1">
        <f t="shared" si="9"/>
        <v>-65.305161078850261</v>
      </c>
      <c r="D206" s="1">
        <f t="shared" si="8"/>
        <v>-440.57817396626695</v>
      </c>
      <c r="G206">
        <v>158</v>
      </c>
      <c r="H206" s="1">
        <f t="shared" si="10"/>
        <v>-106.02223524761075</v>
      </c>
      <c r="I206" s="1">
        <f t="shared" si="11"/>
        <v>-263.59723744120981</v>
      </c>
    </row>
    <row r="207" spans="2:9" x14ac:dyDescent="0.25">
      <c r="B207">
        <v>159</v>
      </c>
      <c r="C207" s="1">
        <f t="shared" si="9"/>
        <v>-64.570864122239811</v>
      </c>
      <c r="D207" s="1">
        <f t="shared" si="8"/>
        <v>-441.31247092287737</v>
      </c>
      <c r="G207">
        <v>159</v>
      </c>
      <c r="H207" s="1">
        <f t="shared" si="10"/>
        <v>-105.58290651854205</v>
      </c>
      <c r="I207" s="1">
        <f t="shared" si="11"/>
        <v>-264.03656617027849</v>
      </c>
    </row>
    <row r="208" spans="2:9" x14ac:dyDescent="0.25">
      <c r="B208">
        <v>160</v>
      </c>
      <c r="C208" s="1">
        <f t="shared" si="9"/>
        <v>-63.83534333736835</v>
      </c>
      <c r="D208" s="1">
        <f t="shared" si="8"/>
        <v>-442.04799170774885</v>
      </c>
      <c r="G208">
        <v>160</v>
      </c>
      <c r="H208" s="1">
        <f t="shared" si="10"/>
        <v>-105.14284557492493</v>
      </c>
      <c r="I208" s="1">
        <f t="shared" si="11"/>
        <v>-264.47662711389557</v>
      </c>
    </row>
    <row r="209" spans="2:9" x14ac:dyDescent="0.25">
      <c r="B209">
        <v>161</v>
      </c>
      <c r="C209" s="1">
        <f t="shared" si="9"/>
        <v>-63.098596684522107</v>
      </c>
      <c r="D209" s="1">
        <f t="shared" si="8"/>
        <v>-442.7847383605951</v>
      </c>
      <c r="G209">
        <v>161</v>
      </c>
      <c r="H209" s="1">
        <f t="shared" si="10"/>
        <v>-104.70205119640175</v>
      </c>
      <c r="I209" s="1">
        <f t="shared" si="11"/>
        <v>-264.91742149241884</v>
      </c>
    </row>
    <row r="210" spans="2:9" x14ac:dyDescent="0.25">
      <c r="B210">
        <v>162</v>
      </c>
      <c r="C210" s="1">
        <f t="shared" si="9"/>
        <v>-62.360622120587777</v>
      </c>
      <c r="D210" s="1">
        <f t="shared" si="8"/>
        <v>-443.52271292452934</v>
      </c>
      <c r="G210">
        <v>162</v>
      </c>
      <c r="H210" s="1">
        <f t="shared" si="10"/>
        <v>-104.26052216058109</v>
      </c>
      <c r="I210" s="1">
        <f t="shared" si="11"/>
        <v>-265.35895052823946</v>
      </c>
    </row>
    <row r="211" spans="2:9" x14ac:dyDescent="0.25">
      <c r="B211">
        <v>163</v>
      </c>
      <c r="C211" s="1">
        <f t="shared" si="9"/>
        <v>-61.621417599046914</v>
      </c>
      <c r="D211" s="1">
        <f t="shared" si="8"/>
        <v>-444.2619174460703</v>
      </c>
      <c r="G211">
        <v>163</v>
      </c>
      <c r="H211" s="1">
        <f t="shared" si="10"/>
        <v>-103.81825724303401</v>
      </c>
      <c r="I211" s="1">
        <f t="shared" si="11"/>
        <v>-265.80121544578651</v>
      </c>
    </row>
    <row r="212" spans="2:9" x14ac:dyDescent="0.25">
      <c r="B212">
        <v>164</v>
      </c>
      <c r="C212" s="1">
        <f t="shared" si="9"/>
        <v>-60.880981069970119</v>
      </c>
      <c r="D212" s="1">
        <f t="shared" si="8"/>
        <v>-445.00235397514706</v>
      </c>
      <c r="G212">
        <v>164</v>
      </c>
      <c r="H212" s="1">
        <f t="shared" si="10"/>
        <v>-103.37525521729103</v>
      </c>
      <c r="I212" s="1">
        <f t="shared" si="11"/>
        <v>-266.24421747152951</v>
      </c>
    </row>
    <row r="213" spans="2:9" x14ac:dyDescent="0.25">
      <c r="B213">
        <v>165</v>
      </c>
      <c r="C213" s="1">
        <f t="shared" si="9"/>
        <v>-60.139310480011545</v>
      </c>
      <c r="D213" s="1">
        <f t="shared" si="8"/>
        <v>-445.74402456510563</v>
      </c>
      <c r="G213">
        <v>165</v>
      </c>
      <c r="H213" s="1">
        <f t="shared" si="10"/>
        <v>-102.93151485483848</v>
      </c>
      <c r="I213" s="1">
        <f t="shared" si="11"/>
        <v>-266.68795783398207</v>
      </c>
    </row>
    <row r="214" spans="2:9" x14ac:dyDescent="0.25">
      <c r="B214">
        <v>166</v>
      </c>
      <c r="C214" s="1">
        <f t="shared" si="9"/>
        <v>-59.396403772403033</v>
      </c>
      <c r="D214" s="1">
        <f t="shared" si="8"/>
        <v>-446.48693127271412</v>
      </c>
      <c r="G214">
        <v>166</v>
      </c>
      <c r="H214" s="1">
        <f t="shared" si="10"/>
        <v>-102.4870349251152</v>
      </c>
      <c r="I214" s="1">
        <f t="shared" si="11"/>
        <v>-267.13243776370541</v>
      </c>
    </row>
    <row r="215" spans="2:9" x14ac:dyDescent="0.25">
      <c r="B215">
        <v>167</v>
      </c>
      <c r="C215" s="1">
        <f t="shared" si="9"/>
        <v>-58.652258886948516</v>
      </c>
      <c r="D215" s="1">
        <f t="shared" si="8"/>
        <v>-447.23107615816866</v>
      </c>
      <c r="G215">
        <v>167</v>
      </c>
      <c r="H215" s="1">
        <f t="shared" si="10"/>
        <v>-102.04181419550902</v>
      </c>
      <c r="I215" s="1">
        <f t="shared" si="11"/>
        <v>-267.57765849331156</v>
      </c>
    </row>
    <row r="216" spans="2:9" x14ac:dyDescent="0.25">
      <c r="B216">
        <v>168</v>
      </c>
      <c r="C216" s="1">
        <f t="shared" si="9"/>
        <v>-57.906873760018222</v>
      </c>
      <c r="D216" s="1">
        <f t="shared" si="8"/>
        <v>-447.97646128509894</v>
      </c>
      <c r="G216">
        <v>168</v>
      </c>
      <c r="H216" s="1">
        <f t="shared" si="10"/>
        <v>-101.59585143135349</v>
      </c>
      <c r="I216" s="1">
        <f t="shared" si="11"/>
        <v>-268.02362125746708</v>
      </c>
    </row>
    <row r="217" spans="2:9" x14ac:dyDescent="0.25">
      <c r="B217">
        <v>169</v>
      </c>
      <c r="C217" s="1">
        <f t="shared" si="9"/>
        <v>-57.160246324543067</v>
      </c>
      <c r="D217" s="1">
        <f t="shared" si="8"/>
        <v>-448.72308872057408</v>
      </c>
      <c r="G217">
        <v>169</v>
      </c>
      <c r="H217" s="1">
        <f t="shared" si="10"/>
        <v>-101.14914539592438</v>
      </c>
      <c r="I217" s="1">
        <f t="shared" si="11"/>
        <v>-268.47032729289617</v>
      </c>
    </row>
    <row r="218" spans="2:9" x14ac:dyDescent="0.25">
      <c r="B218">
        <v>170</v>
      </c>
      <c r="C218" s="1">
        <f t="shared" si="9"/>
        <v>-56.412374510008767</v>
      </c>
      <c r="D218" s="1">
        <f t="shared" si="8"/>
        <v>-449.47096053510842</v>
      </c>
      <c r="G218">
        <v>170</v>
      </c>
      <c r="H218" s="1">
        <f t="shared" si="10"/>
        <v>-100.70169485043621</v>
      </c>
      <c r="I218" s="1">
        <f t="shared" si="11"/>
        <v>-268.91777783838432</v>
      </c>
    </row>
    <row r="219" spans="2:9" x14ac:dyDescent="0.25">
      <c r="B219">
        <v>171</v>
      </c>
      <c r="C219" s="1">
        <f t="shared" si="9"/>
        <v>-55.663256242450267</v>
      </c>
      <c r="D219" s="1">
        <f t="shared" si="8"/>
        <v>-450.22007880266693</v>
      </c>
      <c r="G219">
        <v>171</v>
      </c>
      <c r="H219" s="1">
        <f t="shared" si="10"/>
        <v>-100.25349855403891</v>
      </c>
      <c r="I219" s="1">
        <f t="shared" si="11"/>
        <v>-269.36597413478165</v>
      </c>
    </row>
    <row r="220" spans="2:9" x14ac:dyDescent="0.25">
      <c r="B220">
        <v>172</v>
      </c>
      <c r="C220" s="1">
        <f t="shared" si="9"/>
        <v>-54.912889444445817</v>
      </c>
      <c r="D220" s="1">
        <f t="shared" si="8"/>
        <v>-450.97044560067133</v>
      </c>
      <c r="G220">
        <v>172</v>
      </c>
      <c r="H220" s="1">
        <f t="shared" si="10"/>
        <v>-99.804555263814265</v>
      </c>
      <c r="I220" s="1">
        <f t="shared" si="11"/>
        <v>-269.81491742500629</v>
      </c>
    </row>
    <row r="221" spans="2:9" x14ac:dyDescent="0.25">
      <c r="B221">
        <v>173</v>
      </c>
      <c r="C221" s="1">
        <f t="shared" si="9"/>
        <v>-54.161272035111367</v>
      </c>
      <c r="D221" s="1">
        <f t="shared" si="8"/>
        <v>-451.72206301000585</v>
      </c>
      <c r="G221">
        <v>173</v>
      </c>
      <c r="H221" s="1">
        <f t="shared" si="10"/>
        <v>-99.354863734772579</v>
      </c>
      <c r="I221" s="1">
        <f t="shared" si="11"/>
        <v>-270.26460895404796</v>
      </c>
    </row>
    <row r="222" spans="2:9" x14ac:dyDescent="0.25">
      <c r="B222">
        <v>174</v>
      </c>
      <c r="C222" s="1">
        <f t="shared" si="9"/>
        <v>-53.408401930094684</v>
      </c>
      <c r="D222" s="1">
        <f t="shared" si="8"/>
        <v>-452.47493311502245</v>
      </c>
      <c r="G222">
        <v>174</v>
      </c>
      <c r="H222" s="1">
        <f t="shared" si="10"/>
        <v>-98.90442271984918</v>
      </c>
      <c r="I222" s="1">
        <f t="shared" si="11"/>
        <v>-270.71504996897141</v>
      </c>
    </row>
    <row r="223" spans="2:9" x14ac:dyDescent="0.25">
      <c r="B223">
        <v>175</v>
      </c>
      <c r="C223" s="1">
        <f t="shared" si="9"/>
        <v>-52.654277041569649</v>
      </c>
      <c r="D223" s="1">
        <f t="shared" si="8"/>
        <v>-453.22905800354749</v>
      </c>
      <c r="G223">
        <v>175</v>
      </c>
      <c r="H223" s="1">
        <f t="shared" si="10"/>
        <v>-98.453230969900901</v>
      </c>
      <c r="I223" s="1">
        <f t="shared" si="11"/>
        <v>-271.16624171891965</v>
      </c>
    </row>
    <row r="224" spans="2:9" x14ac:dyDescent="0.25">
      <c r="B224">
        <v>176</v>
      </c>
      <c r="C224" s="1">
        <f t="shared" si="9"/>
        <v>-51.898895278230405</v>
      </c>
      <c r="D224" s="1">
        <f t="shared" si="8"/>
        <v>-453.98443976688679</v>
      </c>
      <c r="G224">
        <v>176</v>
      </c>
      <c r="H224" s="1">
        <f t="shared" si="10"/>
        <v>-98.001287233702683</v>
      </c>
      <c r="I224" s="1">
        <f t="shared" si="11"/>
        <v>-271.61818545511784</v>
      </c>
    </row>
    <row r="225" spans="2:9" x14ac:dyDescent="0.25">
      <c r="B225">
        <v>177</v>
      </c>
      <c r="C225" s="1">
        <f t="shared" si="9"/>
        <v>-51.142254545285589</v>
      </c>
      <c r="D225" s="1">
        <f t="shared" si="8"/>
        <v>-454.74108049983153</v>
      </c>
      <c r="G225">
        <v>177</v>
      </c>
      <c r="H225" s="1">
        <f t="shared" si="10"/>
        <v>-97.54859025794417</v>
      </c>
      <c r="I225" s="1">
        <f t="shared" si="11"/>
        <v>-272.0708824308764</v>
      </c>
    </row>
    <row r="226" spans="2:9" x14ac:dyDescent="0.25">
      <c r="B226">
        <v>178</v>
      </c>
      <c r="C226" s="1">
        <f t="shared" si="9"/>
        <v>-50.384352744452535</v>
      </c>
      <c r="D226" s="1">
        <f t="shared" si="8"/>
        <v>-455.49898230066458</v>
      </c>
      <c r="G226">
        <v>178</v>
      </c>
      <c r="H226" s="1">
        <f t="shared" si="10"/>
        <v>-97.095138787226034</v>
      </c>
      <c r="I226" s="1">
        <f t="shared" si="11"/>
        <v>-272.5243339015945</v>
      </c>
    </row>
    <row r="227" spans="2:9" x14ac:dyDescent="0.25">
      <c r="B227">
        <v>179</v>
      </c>
      <c r="C227" s="1">
        <f t="shared" si="9"/>
        <v>-49.625187773951424</v>
      </c>
      <c r="D227" s="1">
        <f t="shared" si="8"/>
        <v>-456.25814727116574</v>
      </c>
      <c r="G227">
        <v>179</v>
      </c>
      <c r="H227" s="1">
        <f t="shared" si="10"/>
        <v>-96.640931564056714</v>
      </c>
      <c r="I227" s="1">
        <f t="shared" si="11"/>
        <v>-272.97854112476386</v>
      </c>
    </row>
    <row r="228" spans="2:9" x14ac:dyDescent="0.25">
      <c r="B228">
        <v>180</v>
      </c>
      <c r="C228" s="1">
        <f t="shared" si="9"/>
        <v>-48.864757528499489</v>
      </c>
      <c r="D228" s="1">
        <f t="shared" si="8"/>
        <v>-457.01857751661771</v>
      </c>
      <c r="G228">
        <v>180</v>
      </c>
      <c r="H228" s="1">
        <f t="shared" si="10"/>
        <v>-96.185967328848776</v>
      </c>
      <c r="I228" s="1">
        <f t="shared" si="11"/>
        <v>-273.43350535997178</v>
      </c>
    </row>
    <row r="229" spans="2:9" x14ac:dyDescent="0.25">
      <c r="B229">
        <v>181</v>
      </c>
      <c r="C229" s="1">
        <f t="shared" si="9"/>
        <v>-48.103059899305123</v>
      </c>
      <c r="D229" s="1">
        <f t="shared" si="8"/>
        <v>-457.78027514581203</v>
      </c>
      <c r="G229">
        <v>181</v>
      </c>
      <c r="H229" s="1">
        <f t="shared" si="10"/>
        <v>-95.730244819915484</v>
      </c>
      <c r="I229" s="1">
        <f t="shared" si="11"/>
        <v>-273.88922786890504</v>
      </c>
    </row>
    <row r="230" spans="2:9" x14ac:dyDescent="0.25">
      <c r="B230">
        <v>182</v>
      </c>
      <c r="C230" s="1">
        <f t="shared" si="9"/>
        <v>-47.340092774062107</v>
      </c>
      <c r="D230" s="1">
        <f t="shared" si="8"/>
        <v>-458.54324227105508</v>
      </c>
      <c r="G230">
        <v>182</v>
      </c>
      <c r="H230" s="1">
        <f t="shared" si="10"/>
        <v>-95.273762773467311</v>
      </c>
      <c r="I230" s="1">
        <f t="shared" si="11"/>
        <v>-274.34570991535321</v>
      </c>
    </row>
    <row r="231" spans="2:9" x14ac:dyDescent="0.25">
      <c r="B231">
        <v>183</v>
      </c>
      <c r="C231" s="1">
        <f t="shared" si="9"/>
        <v>-46.575854036943682</v>
      </c>
      <c r="D231" s="1">
        <f t="shared" si="8"/>
        <v>-459.30748100817351</v>
      </c>
      <c r="G231">
        <v>183</v>
      </c>
      <c r="H231" s="1">
        <f t="shared" si="10"/>
        <v>-94.816519923608382</v>
      </c>
      <c r="I231" s="1">
        <f t="shared" si="11"/>
        <v>-274.80295276521218</v>
      </c>
    </row>
    <row r="232" spans="2:9" x14ac:dyDescent="0.25">
      <c r="B232">
        <v>184</v>
      </c>
      <c r="C232" s="1">
        <f t="shared" si="9"/>
        <v>-45.810341568596733</v>
      </c>
      <c r="D232" s="1">
        <f t="shared" si="8"/>
        <v>-460.07299347652048</v>
      </c>
      <c r="G232">
        <v>184</v>
      </c>
      <c r="H232" s="1">
        <f t="shared" si="10"/>
        <v>-94.358515002333036</v>
      </c>
      <c r="I232" s="1">
        <f t="shared" si="11"/>
        <v>-275.26095768648753</v>
      </c>
    </row>
    <row r="233" spans="2:9" x14ac:dyDescent="0.25">
      <c r="B233">
        <v>185</v>
      </c>
      <c r="C233" s="1">
        <f t="shared" si="9"/>
        <v>-45.043553246135858</v>
      </c>
      <c r="D233" s="1">
        <f t="shared" si="8"/>
        <v>-460.83978179898133</v>
      </c>
      <c r="G233">
        <v>185</v>
      </c>
      <c r="H233" s="1">
        <f t="shared" si="10"/>
        <v>-93.899746739522215</v>
      </c>
      <c r="I233" s="1">
        <f t="shared" si="11"/>
        <v>-275.71972594929838</v>
      </c>
    </row>
    <row r="234" spans="2:9" x14ac:dyDescent="0.25">
      <c r="B234">
        <v>186</v>
      </c>
      <c r="C234" s="1">
        <f t="shared" si="9"/>
        <v>-44.275486943137558</v>
      </c>
      <c r="D234" s="1">
        <f t="shared" si="8"/>
        <v>-461.60784810197958</v>
      </c>
      <c r="G234">
        <v>186</v>
      </c>
      <c r="H234" s="1">
        <f t="shared" si="10"/>
        <v>-93.44021386294007</v>
      </c>
      <c r="I234" s="1">
        <f t="shared" si="11"/>
        <v>-276.17925882588048</v>
      </c>
    </row>
    <row r="235" spans="2:9" x14ac:dyDescent="0.25">
      <c r="B235">
        <v>187</v>
      </c>
      <c r="C235" s="1">
        <f t="shared" si="9"/>
        <v>-43.506140529634251</v>
      </c>
      <c r="D235" s="1">
        <f t="shared" si="8"/>
        <v>-462.37719451548293</v>
      </c>
      <c r="G235">
        <v>187</v>
      </c>
      <c r="H235" s="1">
        <f t="shared" si="10"/>
        <v>-92.979915098230236</v>
      </c>
      <c r="I235" s="1">
        <f t="shared" si="11"/>
        <v>-276.6395575905903</v>
      </c>
    </row>
    <row r="236" spans="2:9" x14ac:dyDescent="0.25">
      <c r="B236">
        <v>188</v>
      </c>
      <c r="C236" s="1">
        <f t="shared" si="9"/>
        <v>-42.735511872108447</v>
      </c>
      <c r="D236" s="1">
        <f t="shared" si="8"/>
        <v>-463.14782317300876</v>
      </c>
      <c r="G236">
        <v>188</v>
      </c>
      <c r="H236" s="1">
        <f t="shared" si="10"/>
        <v>-92.518849168912624</v>
      </c>
      <c r="I236" s="1">
        <f t="shared" si="11"/>
        <v>-277.10062351990791</v>
      </c>
    </row>
    <row r="237" spans="2:9" x14ac:dyDescent="0.25">
      <c r="B237">
        <v>189</v>
      </c>
      <c r="C237" s="1">
        <f t="shared" si="9"/>
        <v>-41.963598833486763</v>
      </c>
      <c r="D237" s="1">
        <f t="shared" si="8"/>
        <v>-463.91973621163038</v>
      </c>
      <c r="G237">
        <v>189</v>
      </c>
      <c r="H237" s="1">
        <f t="shared" si="10"/>
        <v>-92.057014796379448</v>
      </c>
      <c r="I237" s="1">
        <f t="shared" si="11"/>
        <v>-277.5624578924411</v>
      </c>
    </row>
    <row r="238" spans="2:9" x14ac:dyDescent="0.25">
      <c r="B238">
        <v>190</v>
      </c>
      <c r="C238" s="1">
        <f t="shared" si="9"/>
        <v>-41.190399273134048</v>
      </c>
      <c r="D238" s="1">
        <f t="shared" si="8"/>
        <v>-464.69293577198312</v>
      </c>
      <c r="G238">
        <v>190</v>
      </c>
      <c r="H238" s="1">
        <f t="shared" si="10"/>
        <v>-91.594410699892023</v>
      </c>
      <c r="I238" s="1">
        <f t="shared" si="11"/>
        <v>-278.02506198892854</v>
      </c>
    </row>
    <row r="239" spans="2:9" x14ac:dyDescent="0.25">
      <c r="B239">
        <v>191</v>
      </c>
      <c r="C239" s="1">
        <f t="shared" si="9"/>
        <v>-40.415911046847413</v>
      </c>
      <c r="D239" s="1">
        <f t="shared" si="8"/>
        <v>-465.46742399826968</v>
      </c>
      <c r="G239">
        <v>191</v>
      </c>
      <c r="H239" s="1">
        <f t="shared" si="10"/>
        <v>-91.131035596577163</v>
      </c>
      <c r="I239" s="1">
        <f t="shared" si="11"/>
        <v>-278.48843709224343</v>
      </c>
    </row>
    <row r="240" spans="2:9" x14ac:dyDescent="0.25">
      <c r="B240">
        <v>192</v>
      </c>
      <c r="C240" s="1">
        <f t="shared" si="9"/>
        <v>-39.640132006850294</v>
      </c>
      <c r="D240" s="1">
        <f t="shared" si="8"/>
        <v>-466.24320303826681</v>
      </c>
      <c r="G240">
        <v>192</v>
      </c>
      <c r="H240" s="1">
        <f t="shared" si="10"/>
        <v>-90.66688820142339</v>
      </c>
      <c r="I240" s="1">
        <f t="shared" si="11"/>
        <v>-278.95258448739713</v>
      </c>
    </row>
    <row r="241" spans="2:9" x14ac:dyDescent="0.25">
      <c r="B241">
        <v>193</v>
      </c>
      <c r="C241" s="1">
        <f t="shared" si="9"/>
        <v>-38.863060001786522</v>
      </c>
      <c r="D241" s="1">
        <f t="shared" ref="D241:D288" si="12">PPMT(0.02/12,B241,20*12,100000)</f>
        <v>-467.02027504333063</v>
      </c>
      <c r="G241">
        <v>193</v>
      </c>
      <c r="H241" s="1">
        <f t="shared" si="10"/>
        <v>-90.201967227277748</v>
      </c>
      <c r="I241" s="1">
        <f t="shared" si="11"/>
        <v>-279.41750546154282</v>
      </c>
    </row>
    <row r="242" spans="2:9" x14ac:dyDescent="0.25">
      <c r="B242">
        <v>194</v>
      </c>
      <c r="C242" s="1">
        <f t="shared" ref="C242:C288" si="13">IPMT(0.02/12,B242,20*12,100000)</f>
        <v>-38.084692876714307</v>
      </c>
      <c r="D242" s="1">
        <f t="shared" si="12"/>
        <v>-467.79864216840286</v>
      </c>
      <c r="G242">
        <v>194</v>
      </c>
      <c r="H242" s="1">
        <f t="shared" ref="H242:H305" si="14">IPMT(0.02/12,G242,30*12,100000)</f>
        <v>-89.736271384841828</v>
      </c>
      <c r="I242" s="1">
        <f t="shared" ref="I242:I305" si="15">PPMT(0.02/12,G242,30*12,100000)</f>
        <v>-279.88320130397875</v>
      </c>
    </row>
    <row r="243" spans="2:9" x14ac:dyDescent="0.25">
      <c r="B243">
        <v>195</v>
      </c>
      <c r="C243" s="1">
        <f t="shared" si="13"/>
        <v>-37.3050284731003</v>
      </c>
      <c r="D243" s="1">
        <f t="shared" si="12"/>
        <v>-468.57830657201686</v>
      </c>
      <c r="G243">
        <v>195</v>
      </c>
      <c r="H243" s="1">
        <f t="shared" si="14"/>
        <v>-89.269799382668538</v>
      </c>
      <c r="I243" s="1">
        <f t="shared" si="15"/>
        <v>-280.34967330615206</v>
      </c>
    </row>
    <row r="244" spans="2:9" x14ac:dyDescent="0.25">
      <c r="B244">
        <v>196</v>
      </c>
      <c r="C244" s="1">
        <f t="shared" si="13"/>
        <v>-36.524064628813598</v>
      </c>
      <c r="D244" s="1">
        <f t="shared" si="12"/>
        <v>-469.35927041630362</v>
      </c>
      <c r="G244">
        <v>196</v>
      </c>
      <c r="H244" s="1">
        <f t="shared" si="14"/>
        <v>-88.802549927158296</v>
      </c>
      <c r="I244" s="1">
        <f t="shared" si="15"/>
        <v>-280.81692276166223</v>
      </c>
    </row>
    <row r="245" spans="2:9" x14ac:dyDescent="0.25">
      <c r="B245">
        <v>197</v>
      </c>
      <c r="C245" s="1">
        <f t="shared" si="13"/>
        <v>-35.741799178119756</v>
      </c>
      <c r="D245" s="1">
        <f t="shared" si="12"/>
        <v>-470.14153586699734</v>
      </c>
      <c r="G245">
        <v>197</v>
      </c>
      <c r="H245" s="1">
        <f t="shared" si="14"/>
        <v>-88.334521722555507</v>
      </c>
      <c r="I245" s="1">
        <f t="shared" si="15"/>
        <v>-281.28495096626506</v>
      </c>
    </row>
    <row r="246" spans="2:9" x14ac:dyDescent="0.25">
      <c r="B246">
        <v>198</v>
      </c>
      <c r="C246" s="1">
        <f t="shared" si="13"/>
        <v>-34.95822995167476</v>
      </c>
      <c r="D246" s="1">
        <f t="shared" si="12"/>
        <v>-470.92510509344237</v>
      </c>
      <c r="G246">
        <v>198</v>
      </c>
      <c r="H246" s="1">
        <f t="shared" si="14"/>
        <v>-87.865713470945082</v>
      </c>
      <c r="I246" s="1">
        <f t="shared" si="15"/>
        <v>-281.75375921787548</v>
      </c>
    </row>
    <row r="247" spans="2:9" x14ac:dyDescent="0.25">
      <c r="B247">
        <v>199</v>
      </c>
      <c r="C247" s="1">
        <f t="shared" si="13"/>
        <v>-34.17335477651902</v>
      </c>
      <c r="D247" s="1">
        <f t="shared" si="12"/>
        <v>-471.70998026859814</v>
      </c>
      <c r="G247">
        <v>199</v>
      </c>
      <c r="H247" s="1">
        <f t="shared" si="14"/>
        <v>-87.396123872248609</v>
      </c>
      <c r="I247" s="1">
        <f t="shared" si="15"/>
        <v>-282.22334881657196</v>
      </c>
    </row>
    <row r="248" spans="2:9" x14ac:dyDescent="0.25">
      <c r="B248">
        <v>200</v>
      </c>
      <c r="C248" s="1">
        <f t="shared" si="13"/>
        <v>-33.387171476071359</v>
      </c>
      <c r="D248" s="1">
        <f t="shared" si="12"/>
        <v>-472.49616356904585</v>
      </c>
      <c r="G248">
        <v>200</v>
      </c>
      <c r="H248" s="1">
        <f t="shared" si="14"/>
        <v>-86.925751624221007</v>
      </c>
      <c r="I248" s="1">
        <f t="shared" si="15"/>
        <v>-282.69372106459952</v>
      </c>
    </row>
    <row r="249" spans="2:9" x14ac:dyDescent="0.25">
      <c r="B249">
        <v>201</v>
      </c>
      <c r="C249" s="1">
        <f t="shared" si="13"/>
        <v>-32.599677870122953</v>
      </c>
      <c r="D249" s="1">
        <f t="shared" si="12"/>
        <v>-473.28365717499423</v>
      </c>
      <c r="G249">
        <v>201</v>
      </c>
      <c r="H249" s="1">
        <f t="shared" si="14"/>
        <v>-86.454595422446658</v>
      </c>
      <c r="I249" s="1">
        <f t="shared" si="15"/>
        <v>-283.16487726637388</v>
      </c>
    </row>
    <row r="250" spans="2:9" x14ac:dyDescent="0.25">
      <c r="B250">
        <v>202</v>
      </c>
      <c r="C250" s="1">
        <f t="shared" si="13"/>
        <v>-31.810871774831291</v>
      </c>
      <c r="D250" s="1">
        <f t="shared" si="12"/>
        <v>-474.07246327028594</v>
      </c>
      <c r="G250">
        <v>202</v>
      </c>
      <c r="H250" s="1">
        <f t="shared" si="14"/>
        <v>-85.982653960336052</v>
      </c>
      <c r="I250" s="1">
        <f t="shared" si="15"/>
        <v>-283.63681872848451</v>
      </c>
    </row>
    <row r="251" spans="2:9" x14ac:dyDescent="0.25">
      <c r="B251">
        <v>203</v>
      </c>
      <c r="C251" s="1">
        <f t="shared" si="13"/>
        <v>-31.020751002714153</v>
      </c>
      <c r="D251" s="1">
        <f t="shared" si="12"/>
        <v>-474.86258404240294</v>
      </c>
      <c r="G251">
        <v>203</v>
      </c>
      <c r="H251" s="1">
        <f t="shared" si="14"/>
        <v>-85.509925929121891</v>
      </c>
      <c r="I251" s="1">
        <f t="shared" si="15"/>
        <v>-284.10954675969867</v>
      </c>
    </row>
    <row r="252" spans="2:9" x14ac:dyDescent="0.25">
      <c r="B252">
        <v>204</v>
      </c>
      <c r="C252" s="1">
        <f t="shared" si="13"/>
        <v>-30.229313362643481</v>
      </c>
      <c r="D252" s="1">
        <f t="shared" si="12"/>
        <v>-475.65402168247368</v>
      </c>
      <c r="G252">
        <v>204</v>
      </c>
      <c r="H252" s="1">
        <f t="shared" si="14"/>
        <v>-85.036410017855744</v>
      </c>
      <c r="I252" s="1">
        <f t="shared" si="15"/>
        <v>-284.58306267096481</v>
      </c>
    </row>
    <row r="253" spans="2:9" x14ac:dyDescent="0.25">
      <c r="B253">
        <v>205</v>
      </c>
      <c r="C253" s="1">
        <f t="shared" si="13"/>
        <v>-29.436556659839354</v>
      </c>
      <c r="D253" s="1">
        <f t="shared" si="12"/>
        <v>-476.44677838527775</v>
      </c>
      <c r="G253">
        <v>205</v>
      </c>
      <c r="H253" s="1">
        <f t="shared" si="14"/>
        <v>-84.562104913404113</v>
      </c>
      <c r="I253" s="1">
        <f t="shared" si="15"/>
        <v>-285.05736777541642</v>
      </c>
    </row>
    <row r="254" spans="2:9" x14ac:dyDescent="0.25">
      <c r="B254">
        <v>206</v>
      </c>
      <c r="C254" s="1">
        <f t="shared" si="13"/>
        <v>-28.642478695863897</v>
      </c>
      <c r="D254" s="1">
        <f t="shared" si="12"/>
        <v>-477.24085634925331</v>
      </c>
      <c r="G254">
        <v>206</v>
      </c>
      <c r="H254" s="1">
        <f t="shared" si="14"/>
        <v>-84.087009300445118</v>
      </c>
      <c r="I254" s="1">
        <f t="shared" si="15"/>
        <v>-285.53246338837545</v>
      </c>
    </row>
    <row r="255" spans="2:9" x14ac:dyDescent="0.25">
      <c r="B255">
        <v>207</v>
      </c>
      <c r="C255" s="1">
        <f t="shared" si="13"/>
        <v>-27.847077268615141</v>
      </c>
      <c r="D255" s="1">
        <f t="shared" si="12"/>
        <v>-478.036257776502</v>
      </c>
      <c r="G255">
        <v>207</v>
      </c>
      <c r="H255" s="1">
        <f t="shared" si="14"/>
        <v>-83.611121861464483</v>
      </c>
      <c r="I255" s="1">
        <f t="shared" si="15"/>
        <v>-286.00835082735608</v>
      </c>
    </row>
    <row r="256" spans="2:9" x14ac:dyDescent="0.25">
      <c r="B256">
        <v>208</v>
      </c>
      <c r="C256" s="1">
        <f t="shared" si="13"/>
        <v>-27.050350172320972</v>
      </c>
      <c r="D256" s="1">
        <f t="shared" si="12"/>
        <v>-478.83298487279615</v>
      </c>
      <c r="G256">
        <v>208</v>
      </c>
      <c r="H256" s="1">
        <f t="shared" si="14"/>
        <v>-83.134441276752213</v>
      </c>
      <c r="I256" s="1">
        <f t="shared" si="15"/>
        <v>-286.48503141206834</v>
      </c>
    </row>
    <row r="257" spans="2:9" x14ac:dyDescent="0.25">
      <c r="B257">
        <v>209</v>
      </c>
      <c r="C257" s="1">
        <f t="shared" si="13"/>
        <v>-26.252295197532977</v>
      </c>
      <c r="D257" s="1">
        <f t="shared" si="12"/>
        <v>-479.63103984758413</v>
      </c>
      <c r="G257">
        <v>209</v>
      </c>
      <c r="H257" s="1">
        <f t="shared" si="14"/>
        <v>-82.656966224398772</v>
      </c>
      <c r="I257" s="1">
        <f t="shared" si="15"/>
        <v>-286.96250646442178</v>
      </c>
    </row>
    <row r="258" spans="2:9" x14ac:dyDescent="0.25">
      <c r="B258">
        <v>210</v>
      </c>
      <c r="C258" s="1">
        <f t="shared" si="13"/>
        <v>-25.452910131120333</v>
      </c>
      <c r="D258" s="1">
        <f t="shared" si="12"/>
        <v>-480.43042491399677</v>
      </c>
      <c r="G258">
        <v>210</v>
      </c>
      <c r="H258" s="1">
        <f t="shared" si="14"/>
        <v>-82.178695380291401</v>
      </c>
      <c r="I258" s="1">
        <f t="shared" si="15"/>
        <v>-287.44077730852916</v>
      </c>
    </row>
    <row r="259" spans="2:9" x14ac:dyDescent="0.25">
      <c r="B259">
        <v>211</v>
      </c>
      <c r="C259" s="1">
        <f t="shared" si="13"/>
        <v>-24.652192756263677</v>
      </c>
      <c r="D259" s="1">
        <f t="shared" si="12"/>
        <v>-481.23114228885345</v>
      </c>
      <c r="G259">
        <v>211</v>
      </c>
      <c r="H259" s="1">
        <f t="shared" si="14"/>
        <v>-81.699627418110509</v>
      </c>
      <c r="I259" s="1">
        <f t="shared" si="15"/>
        <v>-287.91984527071003</v>
      </c>
    </row>
    <row r="260" spans="2:9" x14ac:dyDescent="0.25">
      <c r="B260">
        <v>212</v>
      </c>
      <c r="C260" s="1">
        <f t="shared" si="13"/>
        <v>-23.850140852448916</v>
      </c>
      <c r="D260" s="1">
        <f t="shared" si="12"/>
        <v>-482.03319419266825</v>
      </c>
      <c r="G260">
        <v>212</v>
      </c>
      <c r="H260" s="1">
        <f t="shared" si="14"/>
        <v>-81.219761009325993</v>
      </c>
      <c r="I260" s="1">
        <f t="shared" si="15"/>
        <v>-288.39971167949454</v>
      </c>
    </row>
    <row r="261" spans="2:9" x14ac:dyDescent="0.25">
      <c r="B261">
        <v>213</v>
      </c>
      <c r="C261" s="1">
        <f t="shared" si="13"/>
        <v>-23.046752195461142</v>
      </c>
      <c r="D261" s="1">
        <f t="shared" si="12"/>
        <v>-482.83658284965605</v>
      </c>
      <c r="G261">
        <v>213</v>
      </c>
      <c r="H261" s="1">
        <f t="shared" si="14"/>
        <v>-80.739094823193511</v>
      </c>
      <c r="I261" s="1">
        <f t="shared" si="15"/>
        <v>-288.88037786562705</v>
      </c>
    </row>
    <row r="262" spans="2:9" x14ac:dyDescent="0.25">
      <c r="B262">
        <v>214</v>
      </c>
      <c r="C262" s="1">
        <f t="shared" si="13"/>
        <v>-22.242024557378379</v>
      </c>
      <c r="D262" s="1">
        <f t="shared" si="12"/>
        <v>-483.64131048773885</v>
      </c>
      <c r="G262">
        <v>214</v>
      </c>
      <c r="H262" s="1">
        <f t="shared" si="14"/>
        <v>-80.257627526750795</v>
      </c>
      <c r="I262" s="1">
        <f t="shared" si="15"/>
        <v>-289.3618451620697</v>
      </c>
    </row>
    <row r="263" spans="2:9" x14ac:dyDescent="0.25">
      <c r="B263">
        <v>215</v>
      </c>
      <c r="C263" s="1">
        <f t="shared" si="13"/>
        <v>-21.43595570656548</v>
      </c>
      <c r="D263" s="1">
        <f t="shared" si="12"/>
        <v>-484.44737933855168</v>
      </c>
      <c r="G263">
        <v>215</v>
      </c>
      <c r="H263" s="1">
        <f t="shared" si="14"/>
        <v>-79.775357784814005</v>
      </c>
      <c r="I263" s="1">
        <f t="shared" si="15"/>
        <v>-289.84411490400652</v>
      </c>
    </row>
    <row r="264" spans="2:9" x14ac:dyDescent="0.25">
      <c r="B264">
        <v>216</v>
      </c>
      <c r="C264" s="1">
        <f t="shared" si="13"/>
        <v>-20.628543407667891</v>
      </c>
      <c r="D264" s="1">
        <f t="shared" si="12"/>
        <v>-485.25479163744927</v>
      </c>
      <c r="G264">
        <v>216</v>
      </c>
      <c r="H264" s="1">
        <f t="shared" si="14"/>
        <v>-79.292284259973997</v>
      </c>
      <c r="I264" s="1">
        <f t="shared" si="15"/>
        <v>-290.32718842884651</v>
      </c>
    </row>
    <row r="265" spans="2:9" x14ac:dyDescent="0.25">
      <c r="B265">
        <v>217</v>
      </c>
      <c r="C265" s="1">
        <f t="shared" si="13"/>
        <v>-19.819785421605477</v>
      </c>
      <c r="D265" s="1">
        <f t="shared" si="12"/>
        <v>-486.06354962351162</v>
      </c>
      <c r="G265">
        <v>217</v>
      </c>
      <c r="H265" s="1">
        <f t="shared" si="14"/>
        <v>-78.80840561259258</v>
      </c>
      <c r="I265" s="1">
        <f t="shared" si="15"/>
        <v>-290.81106707622797</v>
      </c>
    </row>
    <row r="266" spans="2:9" x14ac:dyDescent="0.25">
      <c r="B266">
        <v>218</v>
      </c>
      <c r="C266" s="1">
        <f t="shared" si="13"/>
        <v>-19.009679505566289</v>
      </c>
      <c r="D266" s="1">
        <f t="shared" si="12"/>
        <v>-486.87365553955084</v>
      </c>
      <c r="G266">
        <v>218</v>
      </c>
      <c r="H266" s="1">
        <f t="shared" si="14"/>
        <v>-78.323720500798871</v>
      </c>
      <c r="I266" s="1">
        <f t="shared" si="15"/>
        <v>-291.29575218802171</v>
      </c>
    </row>
    <row r="267" spans="2:9" x14ac:dyDescent="0.25">
      <c r="B267">
        <v>219</v>
      </c>
      <c r="C267" s="1">
        <f t="shared" si="13"/>
        <v>-18.19822341300037</v>
      </c>
      <c r="D267" s="1">
        <f t="shared" si="12"/>
        <v>-487.68511163211673</v>
      </c>
      <c r="G267">
        <v>219</v>
      </c>
      <c r="H267" s="1">
        <f t="shared" si="14"/>
        <v>-77.838227580485508</v>
      </c>
      <c r="I267" s="1">
        <f t="shared" si="15"/>
        <v>-291.78124510833504</v>
      </c>
    </row>
    <row r="268" spans="2:9" x14ac:dyDescent="0.25">
      <c r="B268">
        <v>220</v>
      </c>
      <c r="C268" s="1">
        <f t="shared" si="13"/>
        <v>-17.385414893613515</v>
      </c>
      <c r="D268" s="1">
        <f t="shared" si="12"/>
        <v>-488.49792015150365</v>
      </c>
      <c r="G268">
        <v>220</v>
      </c>
      <c r="H268" s="1">
        <f t="shared" si="14"/>
        <v>-77.351925505304962</v>
      </c>
      <c r="I268" s="1">
        <f t="shared" si="15"/>
        <v>-292.2675471835156</v>
      </c>
    </row>
    <row r="269" spans="2:9" x14ac:dyDescent="0.25">
      <c r="B269">
        <v>221</v>
      </c>
      <c r="C269" s="1">
        <f t="shared" si="13"/>
        <v>-16.571251693361006</v>
      </c>
      <c r="D269" s="1">
        <f t="shared" si="12"/>
        <v>-489.3120833517562</v>
      </c>
      <c r="G269">
        <v>221</v>
      </c>
      <c r="H269" s="1">
        <f t="shared" si="14"/>
        <v>-76.864812926665763</v>
      </c>
      <c r="I269" s="1">
        <f t="shared" si="15"/>
        <v>-292.7546597621548</v>
      </c>
    </row>
    <row r="270" spans="2:9" x14ac:dyDescent="0.25">
      <c r="B270">
        <v>222</v>
      </c>
      <c r="C270" s="1">
        <f t="shared" si="13"/>
        <v>-15.755731554441413</v>
      </c>
      <c r="D270" s="1">
        <f t="shared" si="12"/>
        <v>-490.12760349067571</v>
      </c>
      <c r="G270">
        <v>222</v>
      </c>
      <c r="H270" s="1">
        <f t="shared" si="14"/>
        <v>-76.376888493728842</v>
      </c>
      <c r="I270" s="1">
        <f t="shared" si="15"/>
        <v>-293.24258419509175</v>
      </c>
    </row>
    <row r="271" spans="2:9" x14ac:dyDescent="0.25">
      <c r="B271">
        <v>223</v>
      </c>
      <c r="C271" s="1">
        <f t="shared" si="13"/>
        <v>-14.938852215290284</v>
      </c>
      <c r="D271" s="1">
        <f t="shared" si="12"/>
        <v>-490.94448282982694</v>
      </c>
      <c r="G271">
        <v>223</v>
      </c>
      <c r="H271" s="1">
        <f t="shared" si="14"/>
        <v>-75.888150853403673</v>
      </c>
      <c r="I271" s="1">
        <f t="shared" si="15"/>
        <v>-293.73132183541685</v>
      </c>
    </row>
    <row r="272" spans="2:9" x14ac:dyDescent="0.25">
      <c r="B272">
        <v>224</v>
      </c>
      <c r="C272" s="1">
        <f t="shared" si="13"/>
        <v>-14.120611410573906</v>
      </c>
      <c r="D272" s="1">
        <f t="shared" si="12"/>
        <v>-491.76272363454331</v>
      </c>
      <c r="G272">
        <v>224</v>
      </c>
      <c r="H272" s="1">
        <f t="shared" si="14"/>
        <v>-75.398598650344653</v>
      </c>
      <c r="I272" s="1">
        <f t="shared" si="15"/>
        <v>-294.22087403847593</v>
      </c>
    </row>
    <row r="273" spans="2:9" x14ac:dyDescent="0.25">
      <c r="B273">
        <v>225</v>
      </c>
      <c r="C273" s="1">
        <f t="shared" si="13"/>
        <v>-13.301006871183001</v>
      </c>
      <c r="D273" s="1">
        <f t="shared" si="12"/>
        <v>-492.58232817393423</v>
      </c>
      <c r="G273">
        <v>225</v>
      </c>
      <c r="H273" s="1">
        <f t="shared" si="14"/>
        <v>-74.908230526947193</v>
      </c>
      <c r="I273" s="1">
        <f t="shared" si="15"/>
        <v>-294.71124216187337</v>
      </c>
    </row>
    <row r="274" spans="2:9" x14ac:dyDescent="0.25">
      <c r="B274">
        <v>226</v>
      </c>
      <c r="C274" s="1">
        <f t="shared" si="13"/>
        <v>-12.480036324226447</v>
      </c>
      <c r="D274" s="1">
        <f t="shared" si="12"/>
        <v>-493.40329872089075</v>
      </c>
      <c r="G274">
        <v>226</v>
      </c>
      <c r="H274" s="1">
        <f t="shared" si="14"/>
        <v>-74.417045123344067</v>
      </c>
      <c r="I274" s="1">
        <f t="shared" si="15"/>
        <v>-295.20242756547646</v>
      </c>
    </row>
    <row r="275" spans="2:9" x14ac:dyDescent="0.25">
      <c r="B275">
        <v>227</v>
      </c>
      <c r="C275" s="1">
        <f t="shared" si="13"/>
        <v>-11.65769749302496</v>
      </c>
      <c r="D275" s="1">
        <f t="shared" si="12"/>
        <v>-494.22563755209222</v>
      </c>
      <c r="G275">
        <v>227</v>
      </c>
      <c r="H275" s="1">
        <f t="shared" si="14"/>
        <v>-73.925041077401602</v>
      </c>
      <c r="I275" s="1">
        <f t="shared" si="15"/>
        <v>-295.69443161141896</v>
      </c>
    </row>
    <row r="276" spans="2:9" x14ac:dyDescent="0.25">
      <c r="B276">
        <v>228</v>
      </c>
      <c r="C276" s="1">
        <f t="shared" si="13"/>
        <v>-10.833988097104807</v>
      </c>
      <c r="D276" s="1">
        <f t="shared" si="12"/>
        <v>-495.04934694801238</v>
      </c>
      <c r="G276">
        <v>228</v>
      </c>
      <c r="H276" s="1">
        <f t="shared" si="14"/>
        <v>-73.432217024715911</v>
      </c>
      <c r="I276" s="1">
        <f t="shared" si="15"/>
        <v>-296.18725566410467</v>
      </c>
    </row>
    <row r="277" spans="2:9" x14ac:dyDescent="0.25">
      <c r="B277">
        <v>229</v>
      </c>
      <c r="C277" s="1">
        <f t="shared" si="13"/>
        <v>-10.008905852191452</v>
      </c>
      <c r="D277" s="1">
        <f t="shared" si="12"/>
        <v>-495.87442919292567</v>
      </c>
      <c r="G277">
        <v>229</v>
      </c>
      <c r="H277" s="1">
        <f t="shared" si="14"/>
        <v>-72.938571598609073</v>
      </c>
      <c r="I277" s="1">
        <f t="shared" si="15"/>
        <v>-296.68090109021148</v>
      </c>
    </row>
    <row r="278" spans="2:9" x14ac:dyDescent="0.25">
      <c r="B278">
        <v>230</v>
      </c>
      <c r="C278" s="1">
        <f t="shared" si="13"/>
        <v>-9.1824484702032425</v>
      </c>
      <c r="D278" s="1">
        <f t="shared" si="12"/>
        <v>-496.70088657491385</v>
      </c>
      <c r="G278">
        <v>230</v>
      </c>
      <c r="H278" s="1">
        <f t="shared" si="14"/>
        <v>-72.444103430125395</v>
      </c>
      <c r="I278" s="1">
        <f t="shared" si="15"/>
        <v>-297.17536925869518</v>
      </c>
    </row>
    <row r="279" spans="2:9" x14ac:dyDescent="0.25">
      <c r="B279">
        <v>231</v>
      </c>
      <c r="C279" s="1">
        <f t="shared" si="13"/>
        <v>-8.3546136592450519</v>
      </c>
      <c r="D279" s="1">
        <f t="shared" si="12"/>
        <v>-497.52872138587207</v>
      </c>
      <c r="G279">
        <v>231</v>
      </c>
      <c r="H279" s="1">
        <f t="shared" si="14"/>
        <v>-71.948811148027559</v>
      </c>
      <c r="I279" s="1">
        <f t="shared" si="15"/>
        <v>-297.67066154079299</v>
      </c>
    </row>
    <row r="280" spans="2:9" x14ac:dyDescent="0.25">
      <c r="B280">
        <v>232</v>
      </c>
      <c r="C280" s="1">
        <f t="shared" si="13"/>
        <v>-7.5253991236019315</v>
      </c>
      <c r="D280" s="1">
        <f t="shared" si="12"/>
        <v>-498.35793592151521</v>
      </c>
      <c r="G280">
        <v>232</v>
      </c>
      <c r="H280" s="1">
        <f t="shared" si="14"/>
        <v>-71.452693378792901</v>
      </c>
      <c r="I280" s="1">
        <f t="shared" si="15"/>
        <v>-298.16677931002766</v>
      </c>
    </row>
    <row r="281" spans="2:9" x14ac:dyDescent="0.25">
      <c r="B281">
        <v>233</v>
      </c>
      <c r="C281" s="1">
        <f t="shared" si="13"/>
        <v>-6.6948025637327397</v>
      </c>
      <c r="D281" s="1">
        <f t="shared" si="12"/>
        <v>-499.18853248138441</v>
      </c>
      <c r="G281">
        <v>233</v>
      </c>
      <c r="H281" s="1">
        <f t="shared" si="14"/>
        <v>-70.955748746609544</v>
      </c>
      <c r="I281" s="1">
        <f t="shared" si="15"/>
        <v>-298.66372394221105</v>
      </c>
    </row>
    <row r="282" spans="2:9" x14ac:dyDescent="0.25">
      <c r="B282">
        <v>234</v>
      </c>
      <c r="C282" s="1">
        <f t="shared" si="13"/>
        <v>-5.8628216762637662</v>
      </c>
      <c r="D282" s="1">
        <f t="shared" si="12"/>
        <v>-500.02051336885336</v>
      </c>
      <c r="G282">
        <v>234</v>
      </c>
      <c r="H282" s="1">
        <f t="shared" si="14"/>
        <v>-70.45797587337249</v>
      </c>
      <c r="I282" s="1">
        <f t="shared" si="15"/>
        <v>-299.16149681544806</v>
      </c>
    </row>
    <row r="283" spans="2:9" x14ac:dyDescent="0.25">
      <c r="B283">
        <v>235</v>
      </c>
      <c r="C283" s="1">
        <f t="shared" si="13"/>
        <v>-5.0294541539823445</v>
      </c>
      <c r="D283" s="1">
        <f t="shared" si="12"/>
        <v>-500.85388089113485</v>
      </c>
      <c r="G283">
        <v>235</v>
      </c>
      <c r="H283" s="1">
        <f t="shared" si="14"/>
        <v>-69.959373378680098</v>
      </c>
      <c r="I283" s="1">
        <f t="shared" si="15"/>
        <v>-299.66009931014048</v>
      </c>
    </row>
    <row r="284" spans="2:9" x14ac:dyDescent="0.25">
      <c r="B284">
        <v>236</v>
      </c>
      <c r="C284" s="1">
        <f t="shared" si="13"/>
        <v>-4.1946976858304525</v>
      </c>
      <c r="D284" s="1">
        <f t="shared" si="12"/>
        <v>-501.6886373592867</v>
      </c>
      <c r="G284">
        <v>236</v>
      </c>
      <c r="H284" s="1">
        <f t="shared" si="14"/>
        <v>-69.459939879829847</v>
      </c>
      <c r="I284" s="1">
        <f t="shared" si="15"/>
        <v>-300.15953280899072</v>
      </c>
    </row>
    <row r="285" spans="2:9" x14ac:dyDescent="0.25">
      <c r="B285">
        <v>237</v>
      </c>
      <c r="C285" s="1">
        <f t="shared" si="13"/>
        <v>-3.3585499568983077</v>
      </c>
      <c r="D285" s="1">
        <f t="shared" si="12"/>
        <v>-502.52478508821883</v>
      </c>
      <c r="G285">
        <v>237</v>
      </c>
      <c r="H285" s="1">
        <f t="shared" si="14"/>
        <v>-68.959673991814853</v>
      </c>
      <c r="I285" s="1">
        <f t="shared" si="15"/>
        <v>-300.65979869700567</v>
      </c>
    </row>
    <row r="286" spans="2:9" x14ac:dyDescent="0.25">
      <c r="B286">
        <v>238</v>
      </c>
      <c r="C286" s="1">
        <f t="shared" si="13"/>
        <v>-2.521008648417943</v>
      </c>
      <c r="D286" s="1">
        <f t="shared" si="12"/>
        <v>-503.36232639669919</v>
      </c>
      <c r="G286">
        <v>238</v>
      </c>
      <c r="H286" s="1">
        <f t="shared" si="14"/>
        <v>-68.458574327319866</v>
      </c>
      <c r="I286" s="1">
        <f t="shared" si="15"/>
        <v>-301.1608983615007</v>
      </c>
    </row>
    <row r="287" spans="2:9" x14ac:dyDescent="0.25">
      <c r="B287">
        <v>239</v>
      </c>
      <c r="C287" s="1">
        <f t="shared" si="13"/>
        <v>-1.6820714377567774</v>
      </c>
      <c r="D287" s="1">
        <f t="shared" si="12"/>
        <v>-504.20126360736032</v>
      </c>
      <c r="G287">
        <v>239</v>
      </c>
      <c r="H287" s="1">
        <f t="shared" si="14"/>
        <v>-67.956639496717372</v>
      </c>
      <c r="I287" s="1">
        <f t="shared" si="15"/>
        <v>-301.66283319210322</v>
      </c>
    </row>
    <row r="288" spans="2:9" x14ac:dyDescent="0.25">
      <c r="B288">
        <v>240</v>
      </c>
      <c r="C288" s="1">
        <f t="shared" si="13"/>
        <v>-0.84173599841117674</v>
      </c>
      <c r="D288" s="1">
        <f t="shared" si="12"/>
        <v>-505.04159904670593</v>
      </c>
      <c r="G288">
        <v>240</v>
      </c>
      <c r="H288" s="1">
        <f t="shared" si="14"/>
        <v>-67.453868108063844</v>
      </c>
      <c r="I288" s="1">
        <f t="shared" si="15"/>
        <v>-302.16560458075668</v>
      </c>
    </row>
    <row r="289" spans="2:9" x14ac:dyDescent="0.25">
      <c r="B289" t="s">
        <v>67</v>
      </c>
      <c r="C289" s="1">
        <f t="shared" ref="C289:D289" si="16">SUM(C49:C288)</f>
        <v>-21412.000410828103</v>
      </c>
      <c r="D289" s="1">
        <f t="shared" si="16"/>
        <v>-100000.00000000004</v>
      </c>
      <c r="G289">
        <v>241</v>
      </c>
      <c r="H289" s="1">
        <f t="shared" si="14"/>
        <v>-66.950258767095931</v>
      </c>
      <c r="I289" s="1">
        <f t="shared" si="15"/>
        <v>-302.66921392172463</v>
      </c>
    </row>
    <row r="290" spans="2:9" x14ac:dyDescent="0.25">
      <c r="G290">
        <v>242</v>
      </c>
      <c r="H290" s="1">
        <f t="shared" si="14"/>
        <v>-66.445810077226383</v>
      </c>
      <c r="I290" s="1">
        <f t="shared" si="15"/>
        <v>-303.17366261159418</v>
      </c>
    </row>
    <row r="291" spans="2:9" x14ac:dyDescent="0.25">
      <c r="G291">
        <v>243</v>
      </c>
      <c r="H291" s="1">
        <f t="shared" si="14"/>
        <v>-65.940520639540395</v>
      </c>
      <c r="I291" s="1">
        <f t="shared" si="15"/>
        <v>-303.67895204928016</v>
      </c>
    </row>
    <row r="292" spans="2:9" x14ac:dyDescent="0.25">
      <c r="G292">
        <v>244</v>
      </c>
      <c r="H292" s="1">
        <f t="shared" si="14"/>
        <v>-65.434389052791616</v>
      </c>
      <c r="I292" s="1">
        <f t="shared" si="15"/>
        <v>-304.18508363602893</v>
      </c>
    </row>
    <row r="293" spans="2:9" x14ac:dyDescent="0.25">
      <c r="G293">
        <v>245</v>
      </c>
      <c r="H293" s="1">
        <f t="shared" si="14"/>
        <v>-64.927413913398212</v>
      </c>
      <c r="I293" s="1">
        <f t="shared" si="15"/>
        <v>-304.69205877542237</v>
      </c>
    </row>
    <row r="294" spans="2:9" x14ac:dyDescent="0.25">
      <c r="G294">
        <v>246</v>
      </c>
      <c r="H294" s="1">
        <f t="shared" si="14"/>
        <v>-64.419593815439171</v>
      </c>
      <c r="I294" s="1">
        <f t="shared" si="15"/>
        <v>-305.19987887338141</v>
      </c>
    </row>
    <row r="295" spans="2:9" x14ac:dyDescent="0.25">
      <c r="G295">
        <v>247</v>
      </c>
      <c r="H295" s="1">
        <f t="shared" si="14"/>
        <v>-63.910927350650205</v>
      </c>
      <c r="I295" s="1">
        <f t="shared" si="15"/>
        <v>-305.70854533817032</v>
      </c>
    </row>
    <row r="296" spans="2:9" x14ac:dyDescent="0.25">
      <c r="G296">
        <v>248</v>
      </c>
      <c r="H296" s="1">
        <f t="shared" si="14"/>
        <v>-63.401413108419924</v>
      </c>
      <c r="I296" s="1">
        <f t="shared" si="15"/>
        <v>-306.21805958040068</v>
      </c>
    </row>
    <row r="297" spans="2:9" x14ac:dyDescent="0.25">
      <c r="G297">
        <v>249</v>
      </c>
      <c r="H297" s="1">
        <f t="shared" si="14"/>
        <v>-62.891049675785922</v>
      </c>
      <c r="I297" s="1">
        <f t="shared" si="15"/>
        <v>-306.72842301303461</v>
      </c>
    </row>
    <row r="298" spans="2:9" x14ac:dyDescent="0.25">
      <c r="G298">
        <v>250</v>
      </c>
      <c r="H298" s="1">
        <f t="shared" si="14"/>
        <v>-62.379835637430872</v>
      </c>
      <c r="I298" s="1">
        <f t="shared" si="15"/>
        <v>-307.23963705138971</v>
      </c>
    </row>
    <row r="299" spans="2:9" x14ac:dyDescent="0.25">
      <c r="G299">
        <v>251</v>
      </c>
      <c r="H299" s="1">
        <f t="shared" si="14"/>
        <v>-61.867769575678558</v>
      </c>
      <c r="I299" s="1">
        <f t="shared" si="15"/>
        <v>-307.75170311314201</v>
      </c>
    </row>
    <row r="300" spans="2:9" x14ac:dyDescent="0.25">
      <c r="G300">
        <v>252</v>
      </c>
      <c r="H300" s="1">
        <f t="shared" si="14"/>
        <v>-61.354850070489974</v>
      </c>
      <c r="I300" s="1">
        <f t="shared" si="15"/>
        <v>-308.26462261833058</v>
      </c>
    </row>
    <row r="301" spans="2:9" x14ac:dyDescent="0.25">
      <c r="G301">
        <v>253</v>
      </c>
      <c r="H301" s="1">
        <f t="shared" si="14"/>
        <v>-60.841075699459424</v>
      </c>
      <c r="I301" s="1">
        <f t="shared" si="15"/>
        <v>-308.77839698936111</v>
      </c>
    </row>
    <row r="302" spans="2:9" x14ac:dyDescent="0.25">
      <c r="G302">
        <v>254</v>
      </c>
      <c r="H302" s="1">
        <f t="shared" si="14"/>
        <v>-60.326445037810494</v>
      </c>
      <c r="I302" s="1">
        <f t="shared" si="15"/>
        <v>-309.29302765101005</v>
      </c>
    </row>
    <row r="303" spans="2:9" x14ac:dyDescent="0.25">
      <c r="G303">
        <v>255</v>
      </c>
      <c r="H303" s="1">
        <f t="shared" si="14"/>
        <v>-59.810956658392136</v>
      </c>
      <c r="I303" s="1">
        <f t="shared" si="15"/>
        <v>-309.80851603042839</v>
      </c>
    </row>
    <row r="304" spans="2:9" x14ac:dyDescent="0.25">
      <c r="G304">
        <v>256</v>
      </c>
      <c r="H304" s="1">
        <f t="shared" si="14"/>
        <v>-59.294609131674775</v>
      </c>
      <c r="I304" s="1">
        <f t="shared" si="15"/>
        <v>-310.32486355714582</v>
      </c>
    </row>
    <row r="305" spans="7:9" x14ac:dyDescent="0.25">
      <c r="G305">
        <v>257</v>
      </c>
      <c r="H305" s="1">
        <f t="shared" si="14"/>
        <v>-58.777401025746187</v>
      </c>
      <c r="I305" s="1">
        <f t="shared" si="15"/>
        <v>-310.84207166307436</v>
      </c>
    </row>
    <row r="306" spans="7:9" x14ac:dyDescent="0.25">
      <c r="G306">
        <v>258</v>
      </c>
      <c r="H306" s="1">
        <f t="shared" ref="H306:H369" si="17">IPMT(0.02/12,G306,30*12,100000)</f>
        <v>-58.259330906307738</v>
      </c>
      <c r="I306" s="1">
        <f t="shared" ref="I306:I369" si="18">PPMT(0.02/12,G306,30*12,100000)</f>
        <v>-311.36014178251281</v>
      </c>
    </row>
    <row r="307" spans="7:9" x14ac:dyDescent="0.25">
      <c r="G307">
        <v>259</v>
      </c>
      <c r="H307" s="1">
        <f t="shared" si="17"/>
        <v>-57.740397336670213</v>
      </c>
      <c r="I307" s="1">
        <f t="shared" si="18"/>
        <v>-311.87907535215038</v>
      </c>
    </row>
    <row r="308" spans="7:9" x14ac:dyDescent="0.25">
      <c r="G308">
        <v>260</v>
      </c>
      <c r="H308" s="1">
        <f t="shared" si="17"/>
        <v>-57.220598877749957</v>
      </c>
      <c r="I308" s="1">
        <f t="shared" si="18"/>
        <v>-312.39887381107064</v>
      </c>
    </row>
    <row r="309" spans="7:9" x14ac:dyDescent="0.25">
      <c r="G309">
        <v>261</v>
      </c>
      <c r="H309" s="1">
        <f t="shared" si="17"/>
        <v>-56.699934088064843</v>
      </c>
      <c r="I309" s="1">
        <f t="shared" si="18"/>
        <v>-312.91953860075574</v>
      </c>
    </row>
    <row r="310" spans="7:9" x14ac:dyDescent="0.25">
      <c r="G310">
        <v>262</v>
      </c>
      <c r="H310" s="1">
        <f t="shared" si="17"/>
        <v>-56.178401523730251</v>
      </c>
      <c r="I310" s="1">
        <f t="shared" si="18"/>
        <v>-313.44107116509031</v>
      </c>
    </row>
    <row r="311" spans="7:9" x14ac:dyDescent="0.25">
      <c r="G311">
        <v>263</v>
      </c>
      <c r="H311" s="1">
        <f t="shared" si="17"/>
        <v>-55.655999738455094</v>
      </c>
      <c r="I311" s="1">
        <f t="shared" si="18"/>
        <v>-313.96347295036549</v>
      </c>
    </row>
    <row r="312" spans="7:9" x14ac:dyDescent="0.25">
      <c r="G312">
        <v>264</v>
      </c>
      <c r="H312" s="1">
        <f t="shared" si="17"/>
        <v>-55.132727283537818</v>
      </c>
      <c r="I312" s="1">
        <f t="shared" si="18"/>
        <v>-314.4867454052827</v>
      </c>
    </row>
    <row r="313" spans="7:9" x14ac:dyDescent="0.25">
      <c r="G313">
        <v>265</v>
      </c>
      <c r="H313" s="1">
        <f t="shared" si="17"/>
        <v>-54.608582707862347</v>
      </c>
      <c r="I313" s="1">
        <f t="shared" si="18"/>
        <v>-315.01088998095821</v>
      </c>
    </row>
    <row r="314" spans="7:9" x14ac:dyDescent="0.25">
      <c r="G314">
        <v>266</v>
      </c>
      <c r="H314" s="1">
        <f t="shared" si="17"/>
        <v>-54.083564557894086</v>
      </c>
      <c r="I314" s="1">
        <f t="shared" si="18"/>
        <v>-315.53590813092649</v>
      </c>
    </row>
    <row r="315" spans="7:9" x14ac:dyDescent="0.25">
      <c r="G315">
        <v>267</v>
      </c>
      <c r="H315" s="1">
        <f t="shared" si="17"/>
        <v>-53.557671377675881</v>
      </c>
      <c r="I315" s="1">
        <f t="shared" si="18"/>
        <v>-316.06180131114468</v>
      </c>
    </row>
    <row r="316" spans="7:9" x14ac:dyDescent="0.25">
      <c r="G316">
        <v>268</v>
      </c>
      <c r="H316" s="1">
        <f t="shared" si="17"/>
        <v>-53.030901708823961</v>
      </c>
      <c r="I316" s="1">
        <f t="shared" si="18"/>
        <v>-316.58857097999663</v>
      </c>
    </row>
    <row r="317" spans="7:9" x14ac:dyDescent="0.25">
      <c r="G317">
        <v>269</v>
      </c>
      <c r="H317" s="1">
        <f t="shared" si="17"/>
        <v>-52.503254090523981</v>
      </c>
      <c r="I317" s="1">
        <f t="shared" si="18"/>
        <v>-317.1162185982966</v>
      </c>
    </row>
    <row r="318" spans="7:9" x14ac:dyDescent="0.25">
      <c r="G318">
        <v>270</v>
      </c>
      <c r="H318" s="1">
        <f t="shared" si="17"/>
        <v>-51.974727059526813</v>
      </c>
      <c r="I318" s="1">
        <f t="shared" si="18"/>
        <v>-317.64474562929371</v>
      </c>
    </row>
    <row r="319" spans="7:9" x14ac:dyDescent="0.25">
      <c r="G319">
        <v>271</v>
      </c>
      <c r="H319" s="1">
        <f t="shared" si="17"/>
        <v>-51.445319150144648</v>
      </c>
      <c r="I319" s="1">
        <f t="shared" si="18"/>
        <v>-318.17415353867591</v>
      </c>
    </row>
    <row r="320" spans="7:9" x14ac:dyDescent="0.25">
      <c r="G320">
        <v>272</v>
      </c>
      <c r="H320" s="1">
        <f t="shared" si="17"/>
        <v>-50.915028894246859</v>
      </c>
      <c r="I320" s="1">
        <f t="shared" si="18"/>
        <v>-318.70444379457371</v>
      </c>
    </row>
    <row r="321" spans="7:9" x14ac:dyDescent="0.25">
      <c r="G321">
        <v>273</v>
      </c>
      <c r="H321" s="1">
        <f t="shared" si="17"/>
        <v>-50.383854821255895</v>
      </c>
      <c r="I321" s="1">
        <f t="shared" si="18"/>
        <v>-319.23561786756466</v>
      </c>
    </row>
    <row r="322" spans="7:9" x14ac:dyDescent="0.25">
      <c r="G322">
        <v>274</v>
      </c>
      <c r="H322" s="1">
        <f t="shared" si="17"/>
        <v>-49.851795458143293</v>
      </c>
      <c r="I322" s="1">
        <f t="shared" si="18"/>
        <v>-319.76767723067724</v>
      </c>
    </row>
    <row r="323" spans="7:9" x14ac:dyDescent="0.25">
      <c r="G323">
        <v>275</v>
      </c>
      <c r="H323" s="1">
        <f t="shared" si="17"/>
        <v>-49.318849329425497</v>
      </c>
      <c r="I323" s="1">
        <f t="shared" si="18"/>
        <v>-320.30062335939505</v>
      </c>
    </row>
    <row r="324" spans="7:9" x14ac:dyDescent="0.25">
      <c r="G324">
        <v>276</v>
      </c>
      <c r="H324" s="1">
        <f t="shared" si="17"/>
        <v>-48.785014957159845</v>
      </c>
      <c r="I324" s="1">
        <f t="shared" si="18"/>
        <v>-320.83445773166073</v>
      </c>
    </row>
    <row r="325" spans="7:9" x14ac:dyDescent="0.25">
      <c r="G325">
        <v>277</v>
      </c>
      <c r="H325" s="1">
        <f t="shared" si="17"/>
        <v>-48.25029086094041</v>
      </c>
      <c r="I325" s="1">
        <f t="shared" si="18"/>
        <v>-321.36918182788014</v>
      </c>
    </row>
    <row r="326" spans="7:9" x14ac:dyDescent="0.25">
      <c r="G326">
        <v>278</v>
      </c>
      <c r="H326" s="1">
        <f t="shared" si="17"/>
        <v>-47.714675557893941</v>
      </c>
      <c r="I326" s="1">
        <f t="shared" si="18"/>
        <v>-321.90479713092662</v>
      </c>
    </row>
    <row r="327" spans="7:9" x14ac:dyDescent="0.25">
      <c r="G327">
        <v>279</v>
      </c>
      <c r="H327" s="1">
        <f t="shared" si="17"/>
        <v>-47.178167562675725</v>
      </c>
      <c r="I327" s="1">
        <f t="shared" si="18"/>
        <v>-322.44130512614487</v>
      </c>
    </row>
    <row r="328" spans="7:9" x14ac:dyDescent="0.25">
      <c r="G328">
        <v>280</v>
      </c>
      <c r="H328" s="1">
        <f t="shared" si="17"/>
        <v>-46.640765387465486</v>
      </c>
      <c r="I328" s="1">
        <f t="shared" si="18"/>
        <v>-322.97870730135509</v>
      </c>
    </row>
    <row r="329" spans="7:9" x14ac:dyDescent="0.25">
      <c r="G329">
        <v>281</v>
      </c>
      <c r="H329" s="1">
        <f t="shared" si="17"/>
        <v>-46.102467541963222</v>
      </c>
      <c r="I329" s="1">
        <f t="shared" si="18"/>
        <v>-323.51700514685734</v>
      </c>
    </row>
    <row r="330" spans="7:9" x14ac:dyDescent="0.25">
      <c r="G330">
        <v>282</v>
      </c>
      <c r="H330" s="1">
        <f t="shared" si="17"/>
        <v>-45.563272533385131</v>
      </c>
      <c r="I330" s="1">
        <f t="shared" si="18"/>
        <v>-324.05620015543542</v>
      </c>
    </row>
    <row r="331" spans="7:9" x14ac:dyDescent="0.25">
      <c r="G331">
        <v>283</v>
      </c>
      <c r="H331" s="1">
        <f t="shared" si="17"/>
        <v>-45.023178866459411</v>
      </c>
      <c r="I331" s="1">
        <f t="shared" si="18"/>
        <v>-324.59629382236113</v>
      </c>
    </row>
    <row r="332" spans="7:9" x14ac:dyDescent="0.25">
      <c r="G332">
        <v>284</v>
      </c>
      <c r="H332" s="1">
        <f t="shared" si="17"/>
        <v>-44.482185043422142</v>
      </c>
      <c r="I332" s="1">
        <f t="shared" si="18"/>
        <v>-325.13728764539837</v>
      </c>
    </row>
    <row r="333" spans="7:9" x14ac:dyDescent="0.25">
      <c r="G333">
        <v>285</v>
      </c>
      <c r="H333" s="1">
        <f t="shared" si="17"/>
        <v>-43.940289564013142</v>
      </c>
      <c r="I333" s="1">
        <f t="shared" si="18"/>
        <v>-325.67918312480742</v>
      </c>
    </row>
    <row r="334" spans="7:9" x14ac:dyDescent="0.25">
      <c r="G334">
        <v>286</v>
      </c>
      <c r="H334" s="1">
        <f t="shared" si="17"/>
        <v>-43.3974909254718</v>
      </c>
      <c r="I334" s="1">
        <f t="shared" si="18"/>
        <v>-326.22198176334877</v>
      </c>
    </row>
    <row r="335" spans="7:9" x14ac:dyDescent="0.25">
      <c r="G335">
        <v>287</v>
      </c>
      <c r="H335" s="1">
        <f t="shared" si="17"/>
        <v>-42.853787622532884</v>
      </c>
      <c r="I335" s="1">
        <f t="shared" si="18"/>
        <v>-326.76568506628769</v>
      </c>
    </row>
    <row r="336" spans="7:9" x14ac:dyDescent="0.25">
      <c r="G336">
        <v>288</v>
      </c>
      <c r="H336" s="1">
        <f t="shared" si="17"/>
        <v>-42.309178147422408</v>
      </c>
      <c r="I336" s="1">
        <f t="shared" si="18"/>
        <v>-327.31029454139815</v>
      </c>
    </row>
    <row r="337" spans="7:9" x14ac:dyDescent="0.25">
      <c r="G337">
        <v>289</v>
      </c>
      <c r="H337" s="1">
        <f t="shared" si="17"/>
        <v>-41.763660989853406</v>
      </c>
      <c r="I337" s="1">
        <f t="shared" si="18"/>
        <v>-327.85581169896716</v>
      </c>
    </row>
    <row r="338" spans="7:9" x14ac:dyDescent="0.25">
      <c r="G338">
        <v>290</v>
      </c>
      <c r="H338" s="1">
        <f t="shared" si="17"/>
        <v>-41.217234637021789</v>
      </c>
      <c r="I338" s="1">
        <f t="shared" si="18"/>
        <v>-328.40223805179875</v>
      </c>
    </row>
    <row r="339" spans="7:9" x14ac:dyDescent="0.25">
      <c r="G339">
        <v>291</v>
      </c>
      <c r="H339" s="1">
        <f t="shared" si="17"/>
        <v>-40.669897573602128</v>
      </c>
      <c r="I339" s="1">
        <f t="shared" si="18"/>
        <v>-328.94957511521847</v>
      </c>
    </row>
    <row r="340" spans="7:9" x14ac:dyDescent="0.25">
      <c r="G340">
        <v>292</v>
      </c>
      <c r="H340" s="1">
        <f t="shared" si="17"/>
        <v>-40.121648281743433</v>
      </c>
      <c r="I340" s="1">
        <f t="shared" si="18"/>
        <v>-329.49782440707713</v>
      </c>
    </row>
    <row r="341" spans="7:9" x14ac:dyDescent="0.25">
      <c r="G341">
        <v>293</v>
      </c>
      <c r="H341" s="1">
        <f t="shared" si="17"/>
        <v>-39.572485241064975</v>
      </c>
      <c r="I341" s="1">
        <f t="shared" si="18"/>
        <v>-330.04698744775561</v>
      </c>
    </row>
    <row r="342" spans="7:9" x14ac:dyDescent="0.25">
      <c r="G342">
        <v>294</v>
      </c>
      <c r="H342" s="1">
        <f t="shared" si="17"/>
        <v>-39.022406928652046</v>
      </c>
      <c r="I342" s="1">
        <f t="shared" si="18"/>
        <v>-330.59706576016856</v>
      </c>
    </row>
    <row r="343" spans="7:9" x14ac:dyDescent="0.25">
      <c r="G343">
        <v>295</v>
      </c>
      <c r="H343" s="1">
        <f t="shared" si="17"/>
        <v>-38.471411819051767</v>
      </c>
      <c r="I343" s="1">
        <f t="shared" si="18"/>
        <v>-331.14806086976881</v>
      </c>
    </row>
    <row r="344" spans="7:9" x14ac:dyDescent="0.25">
      <c r="G344">
        <v>296</v>
      </c>
      <c r="H344" s="1">
        <f t="shared" si="17"/>
        <v>-37.91949838426882</v>
      </c>
      <c r="I344" s="1">
        <f t="shared" si="18"/>
        <v>-331.69997430455174</v>
      </c>
    </row>
    <row r="345" spans="7:9" x14ac:dyDescent="0.25">
      <c r="G345">
        <v>297</v>
      </c>
      <c r="H345" s="1">
        <f t="shared" si="17"/>
        <v>-37.366665093761227</v>
      </c>
      <c r="I345" s="1">
        <f t="shared" si="18"/>
        <v>-332.25280759505932</v>
      </c>
    </row>
    <row r="346" spans="7:9" x14ac:dyDescent="0.25">
      <c r="G346">
        <v>298</v>
      </c>
      <c r="H346" s="1">
        <f t="shared" si="17"/>
        <v>-36.812910414436125</v>
      </c>
      <c r="I346" s="1">
        <f t="shared" si="18"/>
        <v>-332.80656227438442</v>
      </c>
    </row>
    <row r="347" spans="7:9" x14ac:dyDescent="0.25">
      <c r="G347">
        <v>299</v>
      </c>
      <c r="H347" s="1">
        <f t="shared" si="17"/>
        <v>-36.258232810645488</v>
      </c>
      <c r="I347" s="1">
        <f t="shared" si="18"/>
        <v>-333.36123987817507</v>
      </c>
    </row>
    <row r="348" spans="7:9" x14ac:dyDescent="0.25">
      <c r="G348">
        <v>300</v>
      </c>
      <c r="H348" s="1">
        <f t="shared" si="17"/>
        <v>-35.70263074418186</v>
      </c>
      <c r="I348" s="1">
        <f t="shared" si="18"/>
        <v>-333.91684194463863</v>
      </c>
    </row>
    <row r="349" spans="7:9" x14ac:dyDescent="0.25">
      <c r="G349">
        <v>301</v>
      </c>
      <c r="H349" s="1">
        <f t="shared" si="17"/>
        <v>-35.14610267427414</v>
      </c>
      <c r="I349" s="1">
        <f t="shared" si="18"/>
        <v>-334.47337001454645</v>
      </c>
    </row>
    <row r="350" spans="7:9" x14ac:dyDescent="0.25">
      <c r="G350">
        <v>302</v>
      </c>
      <c r="H350" s="1">
        <f t="shared" si="17"/>
        <v>-34.588647057583223</v>
      </c>
      <c r="I350" s="1">
        <f t="shared" si="18"/>
        <v>-335.03082563123729</v>
      </c>
    </row>
    <row r="351" spans="7:9" x14ac:dyDescent="0.25">
      <c r="G351">
        <v>303</v>
      </c>
      <c r="H351" s="1">
        <f t="shared" si="17"/>
        <v>-34.03026234819783</v>
      </c>
      <c r="I351" s="1">
        <f t="shared" si="18"/>
        <v>-335.58921034062274</v>
      </c>
    </row>
    <row r="352" spans="7:9" x14ac:dyDescent="0.25">
      <c r="G352">
        <v>304</v>
      </c>
      <c r="H352" s="1">
        <f t="shared" si="17"/>
        <v>-33.470946997630129</v>
      </c>
      <c r="I352" s="1">
        <f t="shared" si="18"/>
        <v>-336.1485256911904</v>
      </c>
    </row>
    <row r="353" spans="7:9" x14ac:dyDescent="0.25">
      <c r="G353">
        <v>305</v>
      </c>
      <c r="H353" s="1">
        <f t="shared" si="17"/>
        <v>-32.910699454811471</v>
      </c>
      <c r="I353" s="1">
        <f t="shared" si="18"/>
        <v>-336.70877323400913</v>
      </c>
    </row>
    <row r="354" spans="7:9" x14ac:dyDescent="0.25">
      <c r="G354">
        <v>306</v>
      </c>
      <c r="H354" s="1">
        <f t="shared" si="17"/>
        <v>-32.349518166088124</v>
      </c>
      <c r="I354" s="1">
        <f t="shared" si="18"/>
        <v>-337.26995452273241</v>
      </c>
    </row>
    <row r="355" spans="7:9" x14ac:dyDescent="0.25">
      <c r="G355">
        <v>307</v>
      </c>
      <c r="H355" s="1">
        <f t="shared" si="17"/>
        <v>-31.787401575216901</v>
      </c>
      <c r="I355" s="1">
        <f t="shared" si="18"/>
        <v>-337.83207111360366</v>
      </c>
    </row>
    <row r="356" spans="7:9" x14ac:dyDescent="0.25">
      <c r="G356">
        <v>308</v>
      </c>
      <c r="H356" s="1">
        <f t="shared" si="17"/>
        <v>-31.224348123360894</v>
      </c>
      <c r="I356" s="1">
        <f t="shared" si="18"/>
        <v>-338.3951245654597</v>
      </c>
    </row>
    <row r="357" spans="7:9" x14ac:dyDescent="0.25">
      <c r="G357">
        <v>309</v>
      </c>
      <c r="H357" s="1">
        <f t="shared" si="17"/>
        <v>-30.660356249085133</v>
      </c>
      <c r="I357" s="1">
        <f t="shared" si="18"/>
        <v>-338.9591164397354</v>
      </c>
    </row>
    <row r="358" spans="7:9" x14ac:dyDescent="0.25">
      <c r="G358">
        <v>310</v>
      </c>
      <c r="H358" s="1">
        <f t="shared" si="17"/>
        <v>-30.095424388352235</v>
      </c>
      <c r="I358" s="1">
        <f t="shared" si="18"/>
        <v>-339.52404830046828</v>
      </c>
    </row>
    <row r="359" spans="7:9" x14ac:dyDescent="0.25">
      <c r="G359">
        <v>311</v>
      </c>
      <c r="H359" s="1">
        <f t="shared" si="17"/>
        <v>-29.529550974518123</v>
      </c>
      <c r="I359" s="1">
        <f t="shared" si="18"/>
        <v>-340.08992171430242</v>
      </c>
    </row>
    <row r="360" spans="7:9" x14ac:dyDescent="0.25">
      <c r="G360">
        <v>312</v>
      </c>
      <c r="H360" s="1">
        <f t="shared" si="17"/>
        <v>-28.962734438327615</v>
      </c>
      <c r="I360" s="1">
        <f t="shared" si="18"/>
        <v>-340.65673825049294</v>
      </c>
    </row>
    <row r="361" spans="7:9" x14ac:dyDescent="0.25">
      <c r="G361">
        <v>313</v>
      </c>
      <c r="H361" s="1">
        <f t="shared" si="17"/>
        <v>-28.394973207910137</v>
      </c>
      <c r="I361" s="1">
        <f t="shared" si="18"/>
        <v>-341.22449948091042</v>
      </c>
    </row>
    <row r="362" spans="7:9" x14ac:dyDescent="0.25">
      <c r="G362">
        <v>314</v>
      </c>
      <c r="H362" s="1">
        <f t="shared" si="17"/>
        <v>-27.826265708775285</v>
      </c>
      <c r="I362" s="1">
        <f t="shared" si="18"/>
        <v>-341.79320698004528</v>
      </c>
    </row>
    <row r="363" spans="7:9" x14ac:dyDescent="0.25">
      <c r="G363">
        <v>315</v>
      </c>
      <c r="H363" s="1">
        <f t="shared" si="17"/>
        <v>-27.256610363808541</v>
      </c>
      <c r="I363" s="1">
        <f t="shared" si="18"/>
        <v>-342.36286232501203</v>
      </c>
    </row>
    <row r="364" spans="7:9" x14ac:dyDescent="0.25">
      <c r="G364">
        <v>316</v>
      </c>
      <c r="H364" s="1">
        <f t="shared" si="17"/>
        <v>-26.686005593266849</v>
      </c>
      <c r="I364" s="1">
        <f t="shared" si="18"/>
        <v>-342.93346709555374</v>
      </c>
    </row>
    <row r="365" spans="7:9" x14ac:dyDescent="0.25">
      <c r="G365">
        <v>317</v>
      </c>
      <c r="H365" s="1">
        <f t="shared" si="17"/>
        <v>-26.114449814774257</v>
      </c>
      <c r="I365" s="1">
        <f t="shared" si="18"/>
        <v>-343.50502287404629</v>
      </c>
    </row>
    <row r="366" spans="7:9" x14ac:dyDescent="0.25">
      <c r="G366">
        <v>318</v>
      </c>
      <c r="H366" s="1">
        <f t="shared" si="17"/>
        <v>-25.541941443317519</v>
      </c>
      <c r="I366" s="1">
        <f t="shared" si="18"/>
        <v>-344.077531245503</v>
      </c>
    </row>
    <row r="367" spans="7:9" x14ac:dyDescent="0.25">
      <c r="G367">
        <v>319</v>
      </c>
      <c r="H367" s="1">
        <f t="shared" si="17"/>
        <v>-24.968478891241681</v>
      </c>
      <c r="I367" s="1">
        <f t="shared" si="18"/>
        <v>-344.65099379757885</v>
      </c>
    </row>
    <row r="368" spans="7:9" x14ac:dyDescent="0.25">
      <c r="G368">
        <v>320</v>
      </c>
      <c r="H368" s="1">
        <f t="shared" si="17"/>
        <v>-24.394060568245713</v>
      </c>
      <c r="I368" s="1">
        <f t="shared" si="18"/>
        <v>-345.22541212057484</v>
      </c>
    </row>
    <row r="369" spans="7:9" x14ac:dyDescent="0.25">
      <c r="G369">
        <v>321</v>
      </c>
      <c r="H369" s="1">
        <f t="shared" si="17"/>
        <v>-23.81868488137809</v>
      </c>
      <c r="I369" s="1">
        <f t="shared" si="18"/>
        <v>-345.80078780744248</v>
      </c>
    </row>
    <row r="370" spans="7:9" x14ac:dyDescent="0.25">
      <c r="G370">
        <v>322</v>
      </c>
      <c r="H370" s="1">
        <f t="shared" ref="H370:H408" si="19">IPMT(0.02/12,G370,30*12,100000)</f>
        <v>-23.242350235032351</v>
      </c>
      <c r="I370" s="1">
        <f t="shared" ref="I370:I408" si="20">PPMT(0.02/12,G370,30*12,100000)</f>
        <v>-346.37712245378822</v>
      </c>
    </row>
    <row r="371" spans="7:9" x14ac:dyDescent="0.25">
      <c r="G371">
        <v>323</v>
      </c>
      <c r="H371" s="1">
        <f t="shared" si="19"/>
        <v>-22.665055030942703</v>
      </c>
      <c r="I371" s="1">
        <f t="shared" si="20"/>
        <v>-346.95441765787785</v>
      </c>
    </row>
    <row r="372" spans="7:9" x14ac:dyDescent="0.25">
      <c r="G372">
        <v>324</v>
      </c>
      <c r="H372" s="1">
        <f t="shared" si="19"/>
        <v>-22.086797668179578</v>
      </c>
      <c r="I372" s="1">
        <f t="shared" si="20"/>
        <v>-347.53267502064102</v>
      </c>
    </row>
    <row r="373" spans="7:9" x14ac:dyDescent="0.25">
      <c r="G373">
        <v>325</v>
      </c>
      <c r="H373" s="1">
        <f t="shared" si="19"/>
        <v>-21.50757654314517</v>
      </c>
      <c r="I373" s="1">
        <f t="shared" si="20"/>
        <v>-348.11189614567542</v>
      </c>
    </row>
    <row r="374" spans="7:9" x14ac:dyDescent="0.25">
      <c r="G374">
        <v>326</v>
      </c>
      <c r="H374" s="1">
        <f t="shared" si="19"/>
        <v>-20.927390049569048</v>
      </c>
      <c r="I374" s="1">
        <f t="shared" si="20"/>
        <v>-348.69208263925151</v>
      </c>
    </row>
    <row r="375" spans="7:9" x14ac:dyDescent="0.25">
      <c r="G375">
        <v>327</v>
      </c>
      <c r="H375" s="1">
        <f t="shared" si="19"/>
        <v>-20.346236578503628</v>
      </c>
      <c r="I375" s="1">
        <f t="shared" si="20"/>
        <v>-349.27323611031699</v>
      </c>
    </row>
    <row r="376" spans="7:9" x14ac:dyDescent="0.25">
      <c r="G376">
        <v>328</v>
      </c>
      <c r="H376" s="1">
        <f t="shared" si="19"/>
        <v>-19.764114518319769</v>
      </c>
      <c r="I376" s="1">
        <f t="shared" si="20"/>
        <v>-349.85535817050078</v>
      </c>
    </row>
    <row r="377" spans="7:9" x14ac:dyDescent="0.25">
      <c r="G377">
        <v>329</v>
      </c>
      <c r="H377" s="1">
        <f t="shared" si="19"/>
        <v>-19.181022254702267</v>
      </c>
      <c r="I377" s="1">
        <f t="shared" si="20"/>
        <v>-350.43845043411829</v>
      </c>
    </row>
    <row r="378" spans="7:9" x14ac:dyDescent="0.25">
      <c r="G378">
        <v>330</v>
      </c>
      <c r="H378" s="1">
        <f t="shared" si="19"/>
        <v>-18.596958170645401</v>
      </c>
      <c r="I378" s="1">
        <f t="shared" si="20"/>
        <v>-351.02251451817511</v>
      </c>
    </row>
    <row r="379" spans="7:9" x14ac:dyDescent="0.25">
      <c r="G379">
        <v>331</v>
      </c>
      <c r="H379" s="1">
        <f t="shared" si="19"/>
        <v>-18.011920646448445</v>
      </c>
      <c r="I379" s="1">
        <f t="shared" si="20"/>
        <v>-351.60755204237211</v>
      </c>
    </row>
    <row r="380" spans="7:9" x14ac:dyDescent="0.25">
      <c r="G380">
        <v>332</v>
      </c>
      <c r="H380" s="1">
        <f t="shared" si="19"/>
        <v>-17.425908059711155</v>
      </c>
      <c r="I380" s="1">
        <f t="shared" si="20"/>
        <v>-352.19356462910946</v>
      </c>
    </row>
    <row r="381" spans="7:9" x14ac:dyDescent="0.25">
      <c r="G381">
        <v>333</v>
      </c>
      <c r="H381" s="1">
        <f t="shared" si="19"/>
        <v>-16.838918785329309</v>
      </c>
      <c r="I381" s="1">
        <f t="shared" si="20"/>
        <v>-352.78055390349124</v>
      </c>
    </row>
    <row r="382" spans="7:9" x14ac:dyDescent="0.25">
      <c r="G382">
        <v>334</v>
      </c>
      <c r="H382" s="1">
        <f t="shared" si="19"/>
        <v>-16.250951195490156</v>
      </c>
      <c r="I382" s="1">
        <f t="shared" si="20"/>
        <v>-353.36852149333043</v>
      </c>
    </row>
    <row r="383" spans="7:9" x14ac:dyDescent="0.25">
      <c r="G383">
        <v>335</v>
      </c>
      <c r="H383" s="1">
        <f t="shared" si="19"/>
        <v>-15.662003659667938</v>
      </c>
      <c r="I383" s="1">
        <f t="shared" si="20"/>
        <v>-353.95746902915261</v>
      </c>
    </row>
    <row r="384" spans="7:9" x14ac:dyDescent="0.25">
      <c r="G384">
        <v>336</v>
      </c>
      <c r="H384" s="1">
        <f t="shared" si="19"/>
        <v>-15.072074544619349</v>
      </c>
      <c r="I384" s="1">
        <f t="shared" si="20"/>
        <v>-354.54739814420122</v>
      </c>
    </row>
    <row r="385" spans="7:9" x14ac:dyDescent="0.25">
      <c r="G385">
        <v>337</v>
      </c>
      <c r="H385" s="1">
        <f t="shared" si="19"/>
        <v>-14.481162214379014</v>
      </c>
      <c r="I385" s="1">
        <f t="shared" si="20"/>
        <v>-355.13831047444154</v>
      </c>
    </row>
    <row r="386" spans="7:9" x14ac:dyDescent="0.25">
      <c r="G386">
        <v>338</v>
      </c>
      <c r="H386" s="1">
        <f t="shared" si="19"/>
        <v>-13.889265030254943</v>
      </c>
      <c r="I386" s="1">
        <f t="shared" si="20"/>
        <v>-355.73020765856563</v>
      </c>
    </row>
    <row r="387" spans="7:9" x14ac:dyDescent="0.25">
      <c r="G387">
        <v>339</v>
      </c>
      <c r="H387" s="1">
        <f t="shared" si="19"/>
        <v>-13.296381350823999</v>
      </c>
      <c r="I387" s="1">
        <f t="shared" si="20"/>
        <v>-356.32309133799652</v>
      </c>
    </row>
    <row r="388" spans="7:9" x14ac:dyDescent="0.25">
      <c r="G388">
        <v>340</v>
      </c>
      <c r="H388" s="1">
        <f t="shared" si="19"/>
        <v>-12.702509531927342</v>
      </c>
      <c r="I388" s="1">
        <f t="shared" si="20"/>
        <v>-356.91696315689319</v>
      </c>
    </row>
    <row r="389" spans="7:9" x14ac:dyDescent="0.25">
      <c r="G389">
        <v>341</v>
      </c>
      <c r="H389" s="1">
        <f t="shared" si="19"/>
        <v>-12.107647926665852</v>
      </c>
      <c r="I389" s="1">
        <f t="shared" si="20"/>
        <v>-357.51182476215467</v>
      </c>
    </row>
    <row r="390" spans="7:9" x14ac:dyDescent="0.25">
      <c r="G390">
        <v>342</v>
      </c>
      <c r="H390" s="1">
        <f t="shared" si="19"/>
        <v>-11.511794885395593</v>
      </c>
      <c r="I390" s="1">
        <f t="shared" si="20"/>
        <v>-358.10767780342496</v>
      </c>
    </row>
    <row r="391" spans="7:9" x14ac:dyDescent="0.25">
      <c r="G391">
        <v>343</v>
      </c>
      <c r="H391" s="1">
        <f t="shared" si="19"/>
        <v>-10.91494875572322</v>
      </c>
      <c r="I391" s="1">
        <f t="shared" si="20"/>
        <v>-358.70452393309733</v>
      </c>
    </row>
    <row r="392" spans="7:9" x14ac:dyDescent="0.25">
      <c r="G392">
        <v>344</v>
      </c>
      <c r="H392" s="1">
        <f t="shared" si="19"/>
        <v>-10.317107882501389</v>
      </c>
      <c r="I392" s="1">
        <f t="shared" si="20"/>
        <v>-359.30236480631919</v>
      </c>
    </row>
    <row r="393" spans="7:9" x14ac:dyDescent="0.25">
      <c r="G393">
        <v>345</v>
      </c>
      <c r="H393" s="1">
        <f t="shared" si="19"/>
        <v>-9.7182706078241914</v>
      </c>
      <c r="I393" s="1">
        <f t="shared" si="20"/>
        <v>-359.90120208099637</v>
      </c>
    </row>
    <row r="394" spans="7:9" x14ac:dyDescent="0.25">
      <c r="G394">
        <v>346</v>
      </c>
      <c r="H394" s="1">
        <f t="shared" si="19"/>
        <v>-9.1184352710225323</v>
      </c>
      <c r="I394" s="1">
        <f t="shared" si="20"/>
        <v>-360.50103741779805</v>
      </c>
    </row>
    <row r="395" spans="7:9" x14ac:dyDescent="0.25">
      <c r="G395">
        <v>347</v>
      </c>
      <c r="H395" s="1">
        <f t="shared" si="19"/>
        <v>-8.5176002086595339</v>
      </c>
      <c r="I395" s="1">
        <f t="shared" si="20"/>
        <v>-361.10187248016098</v>
      </c>
    </row>
    <row r="396" spans="7:9" x14ac:dyDescent="0.25">
      <c r="G396">
        <v>348</v>
      </c>
      <c r="H396" s="1">
        <f t="shared" si="19"/>
        <v>-7.9157637545259334</v>
      </c>
      <c r="I396" s="1">
        <f t="shared" si="20"/>
        <v>-361.70370893429464</v>
      </c>
    </row>
    <row r="397" spans="7:9" x14ac:dyDescent="0.25">
      <c r="G397">
        <v>349</v>
      </c>
      <c r="H397" s="1">
        <f t="shared" si="19"/>
        <v>-7.3129242396354419</v>
      </c>
      <c r="I397" s="1">
        <f t="shared" si="20"/>
        <v>-362.30654844918507</v>
      </c>
    </row>
    <row r="398" spans="7:9" x14ac:dyDescent="0.25">
      <c r="G398">
        <v>350</v>
      </c>
      <c r="H398" s="1">
        <f t="shared" si="19"/>
        <v>-6.7090799922201318</v>
      </c>
      <c r="I398" s="1">
        <f t="shared" si="20"/>
        <v>-362.91039269660041</v>
      </c>
    </row>
    <row r="399" spans="7:9" x14ac:dyDescent="0.25">
      <c r="G399">
        <v>351</v>
      </c>
      <c r="H399" s="1">
        <f t="shared" si="19"/>
        <v>-6.1042293377257986</v>
      </c>
      <c r="I399" s="1">
        <f t="shared" si="20"/>
        <v>-363.51524335109474</v>
      </c>
    </row>
    <row r="400" spans="7:9" x14ac:dyDescent="0.25">
      <c r="G400">
        <v>352</v>
      </c>
      <c r="H400" s="1">
        <f t="shared" si="19"/>
        <v>-5.4983705988073073</v>
      </c>
      <c r="I400" s="1">
        <f t="shared" si="20"/>
        <v>-364.12110209001321</v>
      </c>
    </row>
    <row r="401" spans="7:14" x14ac:dyDescent="0.25">
      <c r="G401">
        <v>353</v>
      </c>
      <c r="H401" s="1">
        <f t="shared" si="19"/>
        <v>-4.8915020953239514</v>
      </c>
      <c r="I401" s="1">
        <f t="shared" si="20"/>
        <v>-364.72797059349659</v>
      </c>
    </row>
    <row r="402" spans="7:14" x14ac:dyDescent="0.25">
      <c r="G402">
        <v>354</v>
      </c>
      <c r="H402" s="1">
        <f t="shared" si="19"/>
        <v>-4.2836221443347906</v>
      </c>
      <c r="I402" s="1">
        <f t="shared" si="20"/>
        <v>-365.33585054448577</v>
      </c>
    </row>
    <row r="403" spans="7:14" x14ac:dyDescent="0.25">
      <c r="G403">
        <v>355</v>
      </c>
      <c r="H403" s="1">
        <f t="shared" si="19"/>
        <v>-3.6747290600939819</v>
      </c>
      <c r="I403" s="1">
        <f t="shared" si="20"/>
        <v>-365.9447436287266</v>
      </c>
    </row>
    <row r="404" spans="7:14" x14ac:dyDescent="0.25">
      <c r="G404">
        <v>356</v>
      </c>
      <c r="H404" s="1">
        <f t="shared" si="19"/>
        <v>-3.0648211540461037</v>
      </c>
      <c r="I404" s="1">
        <f t="shared" si="20"/>
        <v>-366.55465153477445</v>
      </c>
    </row>
    <row r="405" spans="7:14" x14ac:dyDescent="0.25">
      <c r="G405">
        <v>357</v>
      </c>
      <c r="H405" s="1">
        <f t="shared" si="19"/>
        <v>-2.4538967348214795</v>
      </c>
      <c r="I405" s="1">
        <f t="shared" si="20"/>
        <v>-367.16557595399911</v>
      </c>
    </row>
    <row r="406" spans="7:14" x14ac:dyDescent="0.25">
      <c r="G406">
        <v>358</v>
      </c>
      <c r="H406" s="1">
        <f t="shared" si="19"/>
        <v>-1.8419541082314812</v>
      </c>
      <c r="I406" s="1">
        <f t="shared" si="20"/>
        <v>-367.77751858058906</v>
      </c>
    </row>
    <row r="407" spans="7:14" x14ac:dyDescent="0.25">
      <c r="G407">
        <v>359</v>
      </c>
      <c r="H407" s="1">
        <f t="shared" si="19"/>
        <v>-1.2289915772638325</v>
      </c>
      <c r="I407" s="1">
        <f t="shared" si="20"/>
        <v>-368.39048111155671</v>
      </c>
      <c r="J407" s="156" t="s">
        <v>69</v>
      </c>
      <c r="K407" s="156"/>
      <c r="L407" s="156"/>
      <c r="M407" s="156"/>
      <c r="N407" s="156"/>
    </row>
    <row r="408" spans="7:14" x14ac:dyDescent="0.25">
      <c r="G408">
        <v>360</v>
      </c>
      <c r="H408" s="1">
        <f t="shared" si="19"/>
        <v>-0.61500744207790459</v>
      </c>
      <c r="I408" s="1">
        <f t="shared" si="20"/>
        <v>-369.00446524674265</v>
      </c>
      <c r="J408" s="156" t="s">
        <v>70</v>
      </c>
      <c r="K408" s="156"/>
      <c r="L408" s="156"/>
      <c r="M408" s="156"/>
      <c r="N408" s="156"/>
    </row>
    <row r="409" spans="7:14" x14ac:dyDescent="0.25">
      <c r="G409" t="s">
        <v>67</v>
      </c>
      <c r="H409" s="1">
        <f t="shared" ref="H409:I409" si="21">SUM(H49:H408)</f>
        <v>-33063.010167975423</v>
      </c>
      <c r="I409" s="1">
        <f t="shared" si="21"/>
        <v>-99999.999999999985</v>
      </c>
    </row>
  </sheetData>
  <mergeCells count="45">
    <mergeCell ref="B43:O43"/>
    <mergeCell ref="J407:N407"/>
    <mergeCell ref="J408:N408"/>
    <mergeCell ref="L59:M59"/>
    <mergeCell ref="K49:S57"/>
    <mergeCell ref="K48:L48"/>
    <mergeCell ref="C47:D47"/>
    <mergeCell ref="C44:F44"/>
    <mergeCell ref="C45:F45"/>
    <mergeCell ref="E49:F56"/>
    <mergeCell ref="K62:P62"/>
    <mergeCell ref="H47:I47"/>
    <mergeCell ref="K61:U61"/>
    <mergeCell ref="K65:L65"/>
    <mergeCell ref="K66:L66"/>
    <mergeCell ref="B42:O42"/>
    <mergeCell ref="B18:O18"/>
    <mergeCell ref="B19:O19"/>
    <mergeCell ref="D21:G21"/>
    <mergeCell ref="D22:G22"/>
    <mergeCell ref="B37:O37"/>
    <mergeCell ref="B36:C36"/>
    <mergeCell ref="D26:G26"/>
    <mergeCell ref="D27:G27"/>
    <mergeCell ref="B30:O30"/>
    <mergeCell ref="B39:O39"/>
    <mergeCell ref="C32:L32"/>
    <mergeCell ref="N66:O66"/>
    <mergeCell ref="K63:O64"/>
    <mergeCell ref="N65:O65"/>
    <mergeCell ref="C1:K1"/>
    <mergeCell ref="C3:N3"/>
    <mergeCell ref="B5:C5"/>
    <mergeCell ref="D5:N5"/>
    <mergeCell ref="D6:O6"/>
    <mergeCell ref="B8:C8"/>
    <mergeCell ref="D8:E8"/>
    <mergeCell ref="F8:H8"/>
    <mergeCell ref="D33:G33"/>
    <mergeCell ref="D34:G34"/>
    <mergeCell ref="D9:L9"/>
    <mergeCell ref="C11:O11"/>
    <mergeCell ref="C12:O12"/>
    <mergeCell ref="B15:C15"/>
    <mergeCell ref="D15:M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FA7B55C18F4478DE3CFC654781675" ma:contentTypeVersion="13" ma:contentTypeDescription="Umožňuje vytvoriť nový dokument." ma:contentTypeScope="" ma:versionID="29777a14c913a6cbb2840ffcc8816577">
  <xsd:schema xmlns:xsd="http://www.w3.org/2001/XMLSchema" xmlns:xs="http://www.w3.org/2001/XMLSchema" xmlns:p="http://schemas.microsoft.com/office/2006/metadata/properties" xmlns:ns3="2c5af817-32a7-4027-b3ce-7e6cea23d7c2" xmlns:ns4="0c503224-44a9-4fdb-af07-b5ba349b8fe9" targetNamespace="http://schemas.microsoft.com/office/2006/metadata/properties" ma:root="true" ma:fieldsID="506d35ad457ebc1a140754527ee15017" ns3:_="" ns4:_="">
    <xsd:import namespace="2c5af817-32a7-4027-b3ce-7e6cea23d7c2"/>
    <xsd:import namespace="0c503224-44a9-4fdb-af07-b5ba349b8f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af817-32a7-4027-b3ce-7e6cea23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03224-44a9-4fdb-af07-b5ba349b8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4F3EE-5FA9-4231-8F26-3C3A09428E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412FB8-5A89-41FC-9757-F9D78B314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af817-32a7-4027-b3ce-7e6cea23d7c2"/>
    <ds:schemaRef ds:uri="0c503224-44a9-4fdb-af07-b5ba349b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04B4D3-A1B3-4DED-BA3C-511D194985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PV</vt:lpstr>
      <vt:lpstr>NPer</vt:lpstr>
      <vt:lpstr>PMT a spol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2020-03-30T22:03:11Z</dcterms:created>
  <dcterms:modified xsi:type="dcterms:W3CDTF">2023-11-13T12:30:50Z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0x010100AEDFA7B55C18F4478DE3CFC654781675</vt:lpwstr>
  </property>
  <property fmtid="{D5CDD505-2E9C-101B-9397-08002B2CF9AE}" pid="3" name="WorkbookGuid">
    <vt:lpwstr>431b567e-f354-4bae-94a6-3b439b6d57f8</vt:lpwstr>
  </property>
</Properties>
</file>